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mc:AlternateContent xmlns:mc="http://schemas.openxmlformats.org/markup-compatibility/2006">
    <mc:Choice Requires="x15">
      <x15ac:absPath xmlns:x15ac="http://schemas.microsoft.com/office/spreadsheetml/2010/11/ac" url="\\172.25.100.15\vdishare\702151\Downloads\"/>
    </mc:Choice>
  </mc:AlternateContent>
  <xr:revisionPtr revIDLastSave="0" documentId="13_ncr:1_{4A3B94EF-95E0-40D4-8C39-E00CEE0FB526}" xr6:coauthVersionLast="36" xr6:coauthVersionMax="36" xr10:uidLastSave="{00000000-0000-0000-0000-000000000000}"/>
  <bookViews>
    <workbookView xWindow="58035" yWindow="32760" windowWidth="28260" windowHeight="11415" xr2:uid="{00000000-000D-0000-FFFF-FFFF00000000}"/>
  </bookViews>
  <sheets>
    <sheet name="営業日自動" sheetId="14" r:id="rId1"/>
    <sheet name="支払日固定" sheetId="19" r:id="rId2"/>
    <sheet name="手入力" sheetId="18" r:id="rId3"/>
    <sheet name="引用リスト" sheetId="17" state="hidden" r:id="rId4"/>
  </sheets>
  <definedNames>
    <definedName name="MOKUJI_61" localSheetId="0">営業日自動!#REF!</definedName>
    <definedName name="MOKUJI_61" localSheetId="1">支払日固定!#REF!</definedName>
    <definedName name="MOKUJI_61" localSheetId="2">手入力!#REF!</definedName>
    <definedName name="_xlnm.Print_Area" localSheetId="0">営業日自動!$A$1:$X$41</definedName>
    <definedName name="_xlnm.Print_Area" localSheetId="1">支払日固定!$A$1:$X$41</definedName>
    <definedName name="_xlnm.Print_Area" localSheetId="2">手入力!$A$1:$X$41</definedName>
  </definedNames>
  <calcPr calcId="191029"/>
</workbook>
</file>

<file path=xl/calcChain.xml><?xml version="1.0" encoding="utf-8"?>
<calcChain xmlns="http://schemas.openxmlformats.org/spreadsheetml/2006/main">
  <c r="E8" i="17" l="1"/>
  <c r="E5" i="17"/>
  <c r="U23" i="18" l="1"/>
  <c r="U23" i="19"/>
  <c r="Z40" i="19" l="1"/>
  <c r="AA40" i="19" s="1"/>
  <c r="N40" i="19"/>
  <c r="N39" i="19"/>
  <c r="N38" i="19"/>
  <c r="N37" i="19"/>
  <c r="F28" i="19"/>
  <c r="Z28" i="19" s="1"/>
  <c r="AA28" i="19" s="1"/>
  <c r="Z27" i="19"/>
  <c r="Z23" i="19"/>
  <c r="J21" i="19"/>
  <c r="I28" i="19" l="1"/>
  <c r="L28" i="19" s="1"/>
  <c r="N28" i="19" s="1"/>
  <c r="N41" i="19" s="1"/>
  <c r="S22" i="19" s="1"/>
  <c r="Z29" i="19"/>
  <c r="J22" i="19"/>
  <c r="F31" i="18"/>
  <c r="F32" i="18"/>
  <c r="F33" i="18"/>
  <c r="F34" i="18"/>
  <c r="F35" i="18"/>
  <c r="F36" i="18"/>
  <c r="F37" i="18"/>
  <c r="F38" i="18"/>
  <c r="F39" i="18"/>
  <c r="F40" i="18"/>
  <c r="F30" i="18"/>
  <c r="F29" i="18"/>
  <c r="Z30" i="19" l="1"/>
  <c r="AA30" i="19" s="1"/>
  <c r="AA29" i="19"/>
  <c r="I29" i="19" s="1"/>
  <c r="Z31" i="19"/>
  <c r="F29" i="19"/>
  <c r="L29" i="19" s="1"/>
  <c r="N29" i="19" s="1"/>
  <c r="L31" i="18"/>
  <c r="L30" i="18"/>
  <c r="L29" i="18"/>
  <c r="L28" i="18"/>
  <c r="Z32" i="19" l="1"/>
  <c r="AA32" i="19" s="1"/>
  <c r="AA31" i="19"/>
  <c r="I31" i="19" s="1"/>
  <c r="I30" i="19"/>
  <c r="F31" i="19" s="1"/>
  <c r="L31" i="19" s="1"/>
  <c r="N31" i="19" s="1"/>
  <c r="J22" i="18"/>
  <c r="J21" i="18"/>
  <c r="I32" i="19" l="1"/>
  <c r="F32" i="19" s="1"/>
  <c r="Z33" i="19"/>
  <c r="AA33" i="19" s="1"/>
  <c r="I33" i="19" s="1"/>
  <c r="F30" i="19"/>
  <c r="L30" i="19" s="1"/>
  <c r="N30" i="19" s="1"/>
  <c r="Z34" i="19"/>
  <c r="AA34" i="19" s="1"/>
  <c r="L32" i="19"/>
  <c r="N32" i="19" s="1"/>
  <c r="Z40" i="14"/>
  <c r="AA40" i="14" s="1"/>
  <c r="AB40" i="14" s="1"/>
  <c r="Z27" i="14"/>
  <c r="F28" i="14"/>
  <c r="Z28" i="14" s="1"/>
  <c r="Z29" i="14" s="1"/>
  <c r="F33" i="19" l="1"/>
  <c r="L33" i="19" s="1"/>
  <c r="N33" i="19" s="1"/>
  <c r="I34" i="19"/>
  <c r="Z35" i="19"/>
  <c r="AA35" i="19" s="1"/>
  <c r="I35" i="19" s="1"/>
  <c r="AA28" i="14"/>
  <c r="AB28" i="14" s="1"/>
  <c r="J21" i="14"/>
  <c r="Z36" i="19" l="1"/>
  <c r="AA36" i="19" s="1"/>
  <c r="I36" i="19" s="1"/>
  <c r="F34" i="19"/>
  <c r="L34" i="19" s="1"/>
  <c r="N34" i="19" s="1"/>
  <c r="I28" i="14"/>
  <c r="AA29" i="14"/>
  <c r="AB29" i="14" s="1"/>
  <c r="F35" i="19" l="1"/>
  <c r="L35" i="19" s="1"/>
  <c r="N35" i="19" s="1"/>
  <c r="Z37" i="19"/>
  <c r="AA37" i="19" s="1"/>
  <c r="I37" i="19" s="1"/>
  <c r="I29" i="14"/>
  <c r="F29" i="14" s="1"/>
  <c r="Z30" i="14"/>
  <c r="Z38" i="19" l="1"/>
  <c r="AA38" i="19" s="1"/>
  <c r="I38" i="19" s="1"/>
  <c r="F36" i="19"/>
  <c r="L36" i="19" s="1"/>
  <c r="N36" i="19" s="1"/>
  <c r="Z31" i="14"/>
  <c r="Z32" i="14" s="1"/>
  <c r="AA30" i="14"/>
  <c r="AB30" i="14" s="1"/>
  <c r="L37" i="19" l="1"/>
  <c r="F37" i="19"/>
  <c r="Z39" i="19"/>
  <c r="AA39" i="19" s="1"/>
  <c r="AA31" i="14"/>
  <c r="AB31" i="14" s="1"/>
  <c r="L32" i="18"/>
  <c r="Z33" i="14"/>
  <c r="AA32" i="14"/>
  <c r="AB32" i="14" s="1"/>
  <c r="I39" i="19" l="1"/>
  <c r="I40" i="19"/>
  <c r="L38" i="19"/>
  <c r="F38" i="19"/>
  <c r="L33" i="18"/>
  <c r="Z34" i="14"/>
  <c r="AA33" i="14"/>
  <c r="AB33" i="14" s="1"/>
  <c r="L34" i="18" l="1"/>
  <c r="Z35" i="14"/>
  <c r="AA34" i="14"/>
  <c r="AB34" i="14" s="1"/>
  <c r="L40" i="19" l="1"/>
  <c r="F40" i="19"/>
  <c r="L39" i="19"/>
  <c r="F39" i="19"/>
  <c r="L35" i="18"/>
  <c r="Z36" i="14"/>
  <c r="AA35" i="14"/>
  <c r="AB35" i="14" s="1"/>
  <c r="L41" i="19" l="1"/>
  <c r="O23" i="19" s="1"/>
  <c r="L36" i="18"/>
  <c r="Z37" i="14"/>
  <c r="AA36" i="14"/>
  <c r="AB36" i="14" s="1"/>
  <c r="L37" i="18" l="1"/>
  <c r="Z38" i="14"/>
  <c r="AA37" i="14"/>
  <c r="AB37" i="14" s="1"/>
  <c r="L38" i="18" l="1"/>
  <c r="N38" i="18" s="1"/>
  <c r="Z39" i="14"/>
  <c r="AA38" i="14"/>
  <c r="AB38" i="14" s="1"/>
  <c r="AA39" i="14" l="1"/>
  <c r="AB39" i="14" s="1"/>
  <c r="I40" i="14" s="1"/>
  <c r="J22" i="14"/>
  <c r="L40" i="18" l="1"/>
  <c r="N40" i="18" s="1"/>
  <c r="L39" i="18"/>
  <c r="I30" i="14"/>
  <c r="F30" i="14" s="1"/>
  <c r="N2" i="17"/>
  <c r="M2" i="17"/>
  <c r="L2" i="17"/>
  <c r="K2" i="17"/>
  <c r="J2" i="17"/>
  <c r="I2" i="17"/>
  <c r="H2" i="17"/>
  <c r="G2" i="17"/>
  <c r="E2" i="17"/>
  <c r="N28" i="18" s="1"/>
  <c r="L41" i="18" l="1"/>
  <c r="O23" i="18" s="1"/>
  <c r="N39" i="18"/>
  <c r="N29" i="18"/>
  <c r="N30" i="18"/>
  <c r="N31" i="18"/>
  <c r="N32" i="18"/>
  <c r="N33" i="18"/>
  <c r="N34" i="18"/>
  <c r="N35" i="18"/>
  <c r="N36" i="18"/>
  <c r="N37" i="18"/>
  <c r="I31" i="14"/>
  <c r="F31" i="14" s="1"/>
  <c r="U23" i="14"/>
  <c r="L29" i="14"/>
  <c r="L30" i="14"/>
  <c r="L28" i="14"/>
  <c r="A3" i="17"/>
  <c r="A4" i="17" s="1"/>
  <c r="A5" i="17" s="1"/>
  <c r="A6" i="17" s="1"/>
  <c r="N30" i="14" l="1"/>
  <c r="N41" i="18"/>
  <c r="S22" i="18" s="1"/>
  <c r="N28" i="14"/>
  <c r="N29" i="14"/>
  <c r="Z23" i="14"/>
  <c r="I32" i="14"/>
  <c r="F32" i="14" s="1"/>
  <c r="I33" i="14" l="1"/>
  <c r="F33" i="14" s="1"/>
  <c r="L32" i="14"/>
  <c r="N32" i="14" s="1"/>
  <c r="L33" i="14" l="1"/>
  <c r="N33" i="14" s="1"/>
  <c r="I34" i="14"/>
  <c r="F34" i="14" s="1"/>
  <c r="L34" i="14" l="1"/>
  <c r="N34" i="14" s="1"/>
  <c r="I35" i="14"/>
  <c r="F35" i="14" s="1"/>
  <c r="I36" i="14" l="1"/>
  <c r="F36" i="14" s="1"/>
  <c r="L35" i="14"/>
  <c r="N35" i="14" s="1"/>
  <c r="L36" i="14" l="1"/>
  <c r="N36" i="14" s="1"/>
  <c r="I37" i="14"/>
  <c r="F37" i="14" s="1"/>
  <c r="I38" i="14" l="1"/>
  <c r="F38" i="14" s="1"/>
  <c r="L37" i="14"/>
  <c r="N37" i="14" s="1"/>
  <c r="L38" i="14" l="1"/>
  <c r="N38" i="14" s="1"/>
  <c r="I39" i="14"/>
  <c r="F39" i="14" l="1"/>
  <c r="F40" i="14"/>
  <c r="L40" i="14" s="1"/>
  <c r="N40" i="14" s="1"/>
  <c r="L39" i="14"/>
  <c r="N39" i="14" s="1"/>
  <c r="L31" i="14" l="1"/>
  <c r="N31" i="14" s="1"/>
  <c r="L41" i="14" l="1"/>
  <c r="O23" i="14" s="1"/>
  <c r="N41" i="14" l="1"/>
  <c r="S22"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宮澤　晴紀</author>
  </authors>
  <commentList>
    <comment ref="Q5" authorId="0" shapeId="0" xr:uid="{43D45F81-CF3D-490D-9F03-03357E9B4271}">
      <text>
        <r>
          <rPr>
            <b/>
            <sz val="9"/>
            <color indexed="81"/>
            <rFont val="MS P ゴシック"/>
            <family val="3"/>
            <charset val="128"/>
          </rPr>
          <t>請求年月日</t>
        </r>
      </text>
    </comment>
    <comment ref="J17" authorId="0" shapeId="0" xr:uid="{668CD6BC-2549-4F9B-BA84-AB7A5BA576B8}">
      <text>
        <r>
          <rPr>
            <b/>
            <sz val="9"/>
            <color indexed="81"/>
            <rFont val="MS P ゴシック"/>
            <family val="3"/>
            <charset val="128"/>
          </rPr>
          <t>●●年●●月●●日</t>
        </r>
      </text>
    </comment>
    <comment ref="M19" authorId="0" shapeId="0" xr:uid="{29729D2F-B67F-4D9D-B916-537AC1060BD8}">
      <text>
        <r>
          <rPr>
            <b/>
            <sz val="9"/>
            <color indexed="81"/>
            <rFont val="MS P ゴシック"/>
            <family val="3"/>
            <charset val="128"/>
          </rPr>
          <t>●●年●●月●●日</t>
        </r>
      </text>
    </comment>
    <comment ref="M20" authorId="0" shapeId="0" xr:uid="{96079384-95A1-4BAE-B51F-9159E53E70D3}">
      <text>
        <r>
          <rPr>
            <b/>
            <sz val="9"/>
            <color indexed="81"/>
            <rFont val="MS P ゴシック"/>
            <family val="3"/>
            <charset val="128"/>
          </rPr>
          <t>●●年●●月●●日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宮澤　晴紀</author>
  </authors>
  <commentList>
    <comment ref="Q5" authorId="0" shapeId="0" xr:uid="{3B69EEC8-0A33-447C-B19B-D0B6B65637C4}">
      <text>
        <r>
          <rPr>
            <b/>
            <sz val="9"/>
            <color indexed="81"/>
            <rFont val="MS P ゴシック"/>
            <family val="3"/>
            <charset val="128"/>
          </rPr>
          <t>請求年月日</t>
        </r>
      </text>
    </comment>
    <comment ref="J17" authorId="0" shapeId="0" xr:uid="{C738B49A-CA48-4D09-A8BE-DFB21C4A7C8C}">
      <text>
        <r>
          <rPr>
            <b/>
            <sz val="9"/>
            <color indexed="81"/>
            <rFont val="MS P ゴシック"/>
            <family val="3"/>
            <charset val="128"/>
          </rPr>
          <t>●●年●●月●●日</t>
        </r>
      </text>
    </comment>
    <comment ref="M19" authorId="0" shapeId="0" xr:uid="{67EEB309-BB13-4434-959B-32106B82E57B}">
      <text>
        <r>
          <rPr>
            <b/>
            <sz val="9"/>
            <color indexed="81"/>
            <rFont val="MS P ゴシック"/>
            <family val="3"/>
            <charset val="128"/>
          </rPr>
          <t>●●年●●月●●日</t>
        </r>
      </text>
    </comment>
    <comment ref="M20" authorId="0" shapeId="0" xr:uid="{ED4F117C-84A6-41EF-BB41-C1F63DE072F2}">
      <text>
        <r>
          <rPr>
            <b/>
            <sz val="9"/>
            <color indexed="81"/>
            <rFont val="MS P ゴシック"/>
            <family val="3"/>
            <charset val="128"/>
          </rPr>
          <t>●●年●●月●●日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宮澤　晴紀</author>
  </authors>
  <commentList>
    <comment ref="Q5" authorId="0" shapeId="0" xr:uid="{EA1EA732-3D39-4EC9-91FD-1E3EF671E27E}">
      <text>
        <r>
          <rPr>
            <b/>
            <sz val="9"/>
            <color indexed="81"/>
            <rFont val="MS P ゴシック"/>
            <family val="3"/>
            <charset val="128"/>
          </rPr>
          <t>請求年月日</t>
        </r>
      </text>
    </comment>
    <comment ref="J17" authorId="0" shapeId="0" xr:uid="{E9C58A60-0283-4037-A413-45480407A6DF}">
      <text>
        <r>
          <rPr>
            <b/>
            <sz val="9"/>
            <color indexed="81"/>
            <rFont val="MS P ゴシック"/>
            <family val="3"/>
            <charset val="128"/>
          </rPr>
          <t>●●年●●月●●日</t>
        </r>
      </text>
    </comment>
    <comment ref="M19" authorId="0" shapeId="0" xr:uid="{C9D3342E-0171-469D-8D04-D1DE1E971D95}">
      <text>
        <r>
          <rPr>
            <b/>
            <sz val="9"/>
            <color indexed="81"/>
            <rFont val="MS P ゴシック"/>
            <family val="3"/>
            <charset val="128"/>
          </rPr>
          <t>●●年●●月●●日</t>
        </r>
      </text>
    </comment>
    <comment ref="M20" authorId="0" shapeId="0" xr:uid="{D827D0A1-7D34-4870-A084-93CF2B8E090A}">
      <text>
        <r>
          <rPr>
            <b/>
            <sz val="9"/>
            <color indexed="81"/>
            <rFont val="MS P ゴシック"/>
            <family val="3"/>
            <charset val="128"/>
          </rPr>
          <t>●●年●●月●●日</t>
        </r>
      </text>
    </comment>
  </commentList>
</comments>
</file>

<file path=xl/sharedStrings.xml><?xml version="1.0" encoding="utf-8"?>
<sst xmlns="http://schemas.openxmlformats.org/spreadsheetml/2006/main" count="180" uniqueCount="77">
  <si>
    <t>様式第６号の２（第７条関係）</t>
  </si>
  <si>
    <t>利子補給金交付請求書(貸付金融機関用)</t>
  </si>
  <si>
    <t>我孫子市長あて</t>
  </si>
  <si>
    <t>　中小企業資金融資に係る利子補給金の交付について、我孫子市中小企業資金融資条例施行規則第８条の規定により、請求者から利子補給金の請求及び受領の権限に係る委任を受けたので、次のとおり請求します。</t>
  </si>
  <si>
    <t>資金の種類</t>
  </si>
  <si>
    <t>貸付実行日
及び貸付金額</t>
  </si>
  <si>
    <t>円</t>
  </si>
  <si>
    <t>貸付期間</t>
  </si>
  <si>
    <t>から</t>
  </si>
  <si>
    <t>まで</t>
  </si>
  <si>
    <t>利子補給金交付請求額</t>
  </si>
  <si>
    <t>日間</t>
  </si>
  <si>
    <t>年利</t>
  </si>
  <si>
    <t>％</t>
  </si>
  <si>
    <t>利子補給金明細</t>
  </si>
  <si>
    <t>元金（残金）</t>
  </si>
  <si>
    <t>期　　　　間</t>
  </si>
  <si>
    <t>日数</t>
  </si>
  <si>
    <t>利子補給金額</t>
  </si>
  <si>
    <t>備　　　　考</t>
  </si>
  <si>
    <t>(円)</t>
  </si>
  <si>
    <t>自</t>
  </si>
  <si>
    <t>至</t>
  </si>
  <si>
    <t>(日)</t>
  </si>
  <si>
    <t>合　　　計</t>
  </si>
  <si>
    <t>貸付金融機関(長)名　</t>
  </si>
  <si>
    <t>　</t>
  </si>
  <si>
    <t>交付を受けようとする者
の氏名又は名称</t>
  </si>
  <si>
    <t>日付</t>
    <rPh sb="0" eb="2">
      <t>ヒヅケ</t>
    </rPh>
    <phoneticPr fontId="5"/>
  </si>
  <si>
    <t>令和　　年　　月　　日</t>
    <rPh sb="0" eb="2">
      <t>レイワ</t>
    </rPh>
    <rPh sb="4" eb="5">
      <t>ネン</t>
    </rPh>
    <rPh sb="7" eb="8">
      <t>ツキ</t>
    </rPh>
    <rPh sb="10" eb="11">
      <t>ヒ</t>
    </rPh>
    <phoneticPr fontId="5"/>
  </si>
  <si>
    <t>資金の種類</t>
    <rPh sb="0" eb="2">
      <t>シキン</t>
    </rPh>
    <rPh sb="3" eb="5">
      <t>シュルイ</t>
    </rPh>
    <phoneticPr fontId="5"/>
  </si>
  <si>
    <t>運転資金</t>
    <rPh sb="0" eb="4">
      <t>ウンテンシキン</t>
    </rPh>
    <phoneticPr fontId="5"/>
  </si>
  <si>
    <t>設備資金</t>
    <rPh sb="0" eb="2">
      <t>セツビ</t>
    </rPh>
    <rPh sb="2" eb="4">
      <t>シキン</t>
    </rPh>
    <phoneticPr fontId="5"/>
  </si>
  <si>
    <t>小口零細企業資金（運転）</t>
    <rPh sb="0" eb="8">
      <t>コグチレイサイキギョウシキン</t>
    </rPh>
    <rPh sb="9" eb="11">
      <t>ウンテン</t>
    </rPh>
    <phoneticPr fontId="5"/>
  </si>
  <si>
    <t>小口零細企業資金（設備）</t>
    <rPh sb="0" eb="8">
      <t>コグチレイサイキギョウシキン</t>
    </rPh>
    <rPh sb="9" eb="11">
      <t>セツビ</t>
    </rPh>
    <phoneticPr fontId="5"/>
  </si>
  <si>
    <t>創業支援資金（運転）</t>
    <rPh sb="0" eb="2">
      <t>ソウギョウ</t>
    </rPh>
    <rPh sb="2" eb="4">
      <t>シエン</t>
    </rPh>
    <rPh sb="4" eb="6">
      <t>シキン</t>
    </rPh>
    <rPh sb="7" eb="9">
      <t>ウンテン</t>
    </rPh>
    <phoneticPr fontId="5"/>
  </si>
  <si>
    <t>創業支援資金（設備）</t>
    <rPh sb="0" eb="2">
      <t>ソウギョウ</t>
    </rPh>
    <rPh sb="2" eb="4">
      <t>シエン</t>
    </rPh>
    <rPh sb="4" eb="6">
      <t>シキン</t>
    </rPh>
    <rPh sb="7" eb="9">
      <t>セツビ</t>
    </rPh>
    <phoneticPr fontId="5"/>
  </si>
  <si>
    <t>貸付期間</t>
    <rPh sb="0" eb="2">
      <t>カシツケ</t>
    </rPh>
    <rPh sb="2" eb="4">
      <t>キカン</t>
    </rPh>
    <phoneticPr fontId="5"/>
  </si>
  <si>
    <t>12月</t>
    <rPh sb="2" eb="3">
      <t>ツキ</t>
    </rPh>
    <phoneticPr fontId="5"/>
  </si>
  <si>
    <t>24月</t>
    <rPh sb="2" eb="3">
      <t>ツキ</t>
    </rPh>
    <phoneticPr fontId="5"/>
  </si>
  <si>
    <t>36月</t>
    <rPh sb="2" eb="3">
      <t>ツキ</t>
    </rPh>
    <phoneticPr fontId="5"/>
  </si>
  <si>
    <t>48月</t>
    <rPh sb="2" eb="3">
      <t>ツキ</t>
    </rPh>
    <phoneticPr fontId="5"/>
  </si>
  <si>
    <t>60月</t>
    <rPh sb="2" eb="3">
      <t>ツキ</t>
    </rPh>
    <phoneticPr fontId="5"/>
  </si>
  <si>
    <t>72月</t>
    <rPh sb="2" eb="3">
      <t>ツキ</t>
    </rPh>
    <phoneticPr fontId="5"/>
  </si>
  <si>
    <t>84月</t>
    <rPh sb="2" eb="3">
      <t>ツキ</t>
    </rPh>
    <phoneticPr fontId="5"/>
  </si>
  <si>
    <t>から</t>
    <phoneticPr fontId="5"/>
  </si>
  <si>
    <t>まで</t>
    <phoneticPr fontId="5"/>
  </si>
  <si>
    <t>利子補給率</t>
    <rPh sb="0" eb="5">
      <t>リシホキュウリツ</t>
    </rPh>
    <phoneticPr fontId="5"/>
  </si>
  <si>
    <t>基準日設定</t>
    <rPh sb="0" eb="3">
      <t>キジュンビ</t>
    </rPh>
    <rPh sb="3" eb="5">
      <t>セッテイ</t>
    </rPh>
    <phoneticPr fontId="5"/>
  </si>
  <si>
    <t>大型店進出対策資金（運転）</t>
    <rPh sb="0" eb="9">
      <t>オオガタテンシンシュツタイサクシキン</t>
    </rPh>
    <rPh sb="10" eb="12">
      <t>ウンテン</t>
    </rPh>
    <phoneticPr fontId="5"/>
  </si>
  <si>
    <t>大型店進出対策資金（設備）</t>
    <rPh sb="0" eb="9">
      <t>オオガタテンシンシュツタイサクシキン</t>
    </rPh>
    <rPh sb="10" eb="12">
      <t>セツビ</t>
    </rPh>
    <phoneticPr fontId="5"/>
  </si>
  <si>
    <t>小児科支援資金（運転）</t>
    <rPh sb="0" eb="7">
      <t>ショウニカシエンシキン</t>
    </rPh>
    <rPh sb="8" eb="10">
      <t>ウンテン</t>
    </rPh>
    <phoneticPr fontId="5"/>
  </si>
  <si>
    <t>小児科支援資金（設備）</t>
    <rPh sb="0" eb="7">
      <t>ショウニカシエンシキン</t>
    </rPh>
    <rPh sb="8" eb="10">
      <t>セツビ</t>
    </rPh>
    <phoneticPr fontId="5"/>
  </si>
  <si>
    <t>H29年度</t>
    <rPh sb="3" eb="5">
      <t>ネンド</t>
    </rPh>
    <phoneticPr fontId="5"/>
  </si>
  <si>
    <t>H30年度</t>
    <rPh sb="3" eb="5">
      <t>ネンド</t>
    </rPh>
    <phoneticPr fontId="5"/>
  </si>
  <si>
    <t>H31年度</t>
    <rPh sb="3" eb="5">
      <t>ネンド</t>
    </rPh>
    <phoneticPr fontId="5"/>
  </si>
  <si>
    <t>R2年度</t>
    <rPh sb="2" eb="4">
      <t>ネンド</t>
    </rPh>
    <phoneticPr fontId="5"/>
  </si>
  <si>
    <t>R3年度</t>
    <rPh sb="2" eb="4">
      <t>ネンド</t>
    </rPh>
    <phoneticPr fontId="5"/>
  </si>
  <si>
    <t>R4年度</t>
    <rPh sb="2" eb="4">
      <t>ネンド</t>
    </rPh>
    <phoneticPr fontId="5"/>
  </si>
  <si>
    <t>R5年度</t>
    <rPh sb="2" eb="4">
      <t>ネンド</t>
    </rPh>
    <phoneticPr fontId="5"/>
  </si>
  <si>
    <t>R6年度</t>
    <rPh sb="2" eb="4">
      <t>ネンド</t>
    </rPh>
    <phoneticPr fontId="5"/>
  </si>
  <si>
    <t>※手入力</t>
    <rPh sb="1" eb="2">
      <t>テ</t>
    </rPh>
    <rPh sb="2" eb="4">
      <t>ニュウリョク</t>
    </rPh>
    <phoneticPr fontId="5"/>
  </si>
  <si>
    <t>※手入力</t>
    <rPh sb="1" eb="4">
      <t>テニュウリョク</t>
    </rPh>
    <phoneticPr fontId="5"/>
  </si>
  <si>
    <t>※必要に応じて手入力</t>
    <rPh sb="1" eb="3">
      <t>ヒツヨウ</t>
    </rPh>
    <rPh sb="4" eb="5">
      <t>オウ</t>
    </rPh>
    <rPh sb="7" eb="10">
      <t>テニュウリョク</t>
    </rPh>
    <phoneticPr fontId="5"/>
  </si>
  <si>
    <t>請求者の住所又は所在地</t>
    <rPh sb="0" eb="2">
      <t>セイキュウ</t>
    </rPh>
    <rPh sb="2" eb="3">
      <t>シャ</t>
    </rPh>
    <rPh sb="4" eb="6">
      <t>ジュウショ</t>
    </rPh>
    <rPh sb="6" eb="7">
      <t>マタ</t>
    </rPh>
    <rPh sb="8" eb="11">
      <t>ショザイチ</t>
    </rPh>
    <phoneticPr fontId="5"/>
  </si>
  <si>
    <t>利子補給期間</t>
    <rPh sb="0" eb="4">
      <t>リシホキュウ</t>
    </rPh>
    <rPh sb="4" eb="6">
      <t>キカン</t>
    </rPh>
    <phoneticPr fontId="5"/>
  </si>
  <si>
    <t>始期</t>
    <rPh sb="0" eb="2">
      <t>シキ</t>
    </rPh>
    <phoneticPr fontId="5"/>
  </si>
  <si>
    <t>終期</t>
    <rPh sb="0" eb="2">
      <t>シュウキ</t>
    </rPh>
    <phoneticPr fontId="5"/>
  </si>
  <si>
    <t>毎月支払日</t>
    <rPh sb="0" eb="2">
      <t>マイツキ</t>
    </rPh>
    <rPh sb="2" eb="5">
      <t>シハライビ</t>
    </rPh>
    <phoneticPr fontId="5"/>
  </si>
  <si>
    <t>祝日</t>
    <rPh sb="0" eb="2">
      <t>シュクジツ</t>
    </rPh>
    <phoneticPr fontId="5"/>
  </si>
  <si>
    <t>毎月支払日</t>
    <rPh sb="0" eb="5">
      <t>マイツキシハライビ</t>
    </rPh>
    <phoneticPr fontId="5"/>
  </si>
  <si>
    <t>営業日</t>
    <rPh sb="0" eb="3">
      <t>エイギョウビ</t>
    </rPh>
    <phoneticPr fontId="5"/>
  </si>
  <si>
    <t>うるう年</t>
    <rPh sb="3" eb="4">
      <t>ドシ</t>
    </rPh>
    <phoneticPr fontId="5"/>
  </si>
  <si>
    <t>↑↑↑自動算出される期間に誤りがある場合は、手入力シートを活用してください↑↑↑</t>
    <rPh sb="3" eb="7">
      <t>ジドウサンシュツ</t>
    </rPh>
    <rPh sb="10" eb="12">
      <t>キカン</t>
    </rPh>
    <rPh sb="13" eb="14">
      <t>アヤマ</t>
    </rPh>
    <rPh sb="18" eb="20">
      <t>バアイ</t>
    </rPh>
    <rPh sb="22" eb="23">
      <t>テ</t>
    </rPh>
    <rPh sb="23" eb="25">
      <t>ニュウリョク</t>
    </rPh>
    <rPh sb="29" eb="31">
      <t>カツヨウ</t>
    </rPh>
    <phoneticPr fontId="5"/>
  </si>
  <si>
    <t>営業日自動シート基準日判定</t>
    <rPh sb="0" eb="5">
      <t>エイギョウビジドウ</t>
    </rPh>
    <rPh sb="8" eb="11">
      <t>キジュンビ</t>
    </rPh>
    <rPh sb="11" eb="13">
      <t>ハンテイ</t>
    </rPh>
    <phoneticPr fontId="5"/>
  </si>
  <si>
    <t>支払日固定シート基準日判定</t>
    <rPh sb="0" eb="5">
      <t>シハライビコテイ</t>
    </rPh>
    <rPh sb="8" eb="11">
      <t>キジュンビ</t>
    </rPh>
    <rPh sb="11" eb="13">
      <t>ハンテイ</t>
    </rPh>
    <phoneticPr fontId="5"/>
  </si>
  <si>
    <t>手入力シート基準日判定</t>
    <rPh sb="0" eb="1">
      <t>テ</t>
    </rPh>
    <rPh sb="1" eb="3">
      <t>ニュウリョク</t>
    </rPh>
    <rPh sb="6" eb="9">
      <t>キジュンビ</t>
    </rPh>
    <rPh sb="9" eb="11">
      <t>ハンテイ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</si>
</sst>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411]ggge&quot;年&quot;m&quot;月&quot;d&quot;日&quot;;@"/>
    <numFmt numFmtId="178" formatCode="0.0"/>
  </numFmts>
  <fonts count="13">
    <font>
      <sz val="11"/>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1"/>
      <name val="ＭＳ Ｐゴシック"/>
      <family val="3"/>
      <charset val="128"/>
    </font>
    <font>
      <sz val="6"/>
      <name val="ＭＳ Ｐゴシック"/>
      <family val="3"/>
      <charset val="128"/>
    </font>
    <font>
      <b/>
      <sz val="11"/>
      <name val="ＭＳ Ｐゴシック"/>
      <family val="3"/>
      <charset val="128"/>
    </font>
    <font>
      <b/>
      <sz val="11"/>
      <name val="ＭＳ ゴシック"/>
      <family val="3"/>
      <charset val="128"/>
    </font>
    <font>
      <b/>
      <sz val="11"/>
      <color rgb="FFFF0000"/>
      <name val="ＭＳ ゴシック"/>
      <family val="3"/>
      <charset val="128"/>
    </font>
    <font>
      <b/>
      <sz val="9"/>
      <color indexed="81"/>
      <name val="MS P ゴシック"/>
      <family val="3"/>
      <charset val="128"/>
    </font>
    <font>
      <u/>
      <sz val="11"/>
      <color theme="10"/>
      <name val="ＭＳ Ｐゴシック"/>
      <family val="3"/>
      <charset val="128"/>
    </font>
    <font>
      <b/>
      <sz val="11"/>
      <color rgb="FFFF0000"/>
      <name val="ＭＳ Ｐゴシック"/>
      <family val="3"/>
      <charset val="128"/>
    </font>
    <font>
      <b/>
      <u/>
      <sz val="11"/>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40" fontId="4"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153">
    <xf numFmtId="0" fontId="0" fillId="0" borderId="0" xfId="0">
      <alignment vertical="center"/>
    </xf>
    <xf numFmtId="0" fontId="6" fillId="2" borderId="12" xfId="0" applyFont="1" applyFill="1"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6" fillId="2" borderId="1" xfId="0" applyFont="1" applyFill="1" applyBorder="1" applyAlignment="1">
      <alignment horizontal="center" vertical="center"/>
    </xf>
    <xf numFmtId="0" fontId="0" fillId="0" borderId="1" xfId="0" applyBorder="1" applyAlignment="1">
      <alignment horizontal="center" vertical="center"/>
    </xf>
    <xf numFmtId="0" fontId="0" fillId="0" borderId="0" xfId="0" applyFill="1" applyBorder="1" applyAlignment="1">
      <alignment vertical="center"/>
    </xf>
    <xf numFmtId="0" fontId="0" fillId="0" borderId="12" xfId="0" applyNumberFormat="1" applyBorder="1" applyAlignment="1" applyProtection="1">
      <alignment horizontal="center" vertical="center"/>
      <protection locked="0"/>
    </xf>
    <xf numFmtId="178" fontId="0" fillId="0" borderId="12" xfId="0" applyNumberForma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14" fontId="0" fillId="0" borderId="12"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xf>
    <xf numFmtId="0" fontId="0" fillId="0" borderId="1" xfId="0" applyBorder="1" applyAlignment="1" applyProtection="1">
      <alignment horizontal="center" vertical="center"/>
    </xf>
    <xf numFmtId="0" fontId="6" fillId="2" borderId="12" xfId="0" applyFont="1" applyFill="1" applyBorder="1" applyAlignment="1">
      <alignment horizontal="center" vertical="center"/>
    </xf>
    <xf numFmtId="0" fontId="0" fillId="0" borderId="1" xfId="0" applyNumberFormat="1" applyBorder="1" applyAlignment="1" applyProtection="1">
      <alignment horizontal="center" vertical="center"/>
      <protection locked="0"/>
    </xf>
    <xf numFmtId="178"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2" xfId="0" applyNumberFormat="1" applyBorder="1" applyAlignment="1">
      <alignment horizontal="center" vertical="center"/>
    </xf>
    <xf numFmtId="0" fontId="6" fillId="2" borderId="21" xfId="0" applyFont="1" applyFill="1" applyBorder="1" applyAlignment="1">
      <alignment horizontal="center" vertical="center"/>
    </xf>
    <xf numFmtId="0" fontId="0" fillId="0" borderId="12" xfId="0" applyNumberFormat="1" applyFill="1" applyBorder="1" applyAlignment="1" applyProtection="1">
      <alignment horizontal="center" vertical="center"/>
      <protection locked="0"/>
    </xf>
    <xf numFmtId="14" fontId="1" fillId="0" borderId="0" xfId="0" applyNumberFormat="1" applyFont="1" applyFill="1" applyBorder="1" applyAlignment="1" applyProtection="1">
      <alignment vertical="center"/>
    </xf>
    <xf numFmtId="14" fontId="1" fillId="0" borderId="12" xfId="0" applyNumberFormat="1" applyFont="1" applyBorder="1" applyAlignment="1" applyProtection="1">
      <alignment horizontal="center" vertical="center"/>
    </xf>
    <xf numFmtId="0" fontId="1" fillId="0" borderId="12" xfId="0" applyFont="1" applyBorder="1" applyAlignment="1" applyProtection="1">
      <alignment horizontal="center" vertical="center"/>
    </xf>
    <xf numFmtId="0" fontId="2" fillId="0" borderId="0" xfId="0" applyFont="1" applyProtection="1">
      <alignment vertical="center"/>
    </xf>
    <xf numFmtId="0" fontId="1" fillId="0" borderId="0" xfId="0" applyFont="1" applyProtection="1">
      <alignment vertical="center"/>
    </xf>
    <xf numFmtId="0" fontId="7" fillId="2" borderId="12" xfId="0" applyFont="1" applyFill="1" applyBorder="1" applyAlignment="1" applyProtection="1">
      <alignment horizontal="center" vertical="center"/>
    </xf>
    <xf numFmtId="0" fontId="3" fillId="0" borderId="0" xfId="0" applyFont="1" applyAlignment="1" applyProtection="1">
      <alignment horizontal="center" vertical="center"/>
    </xf>
    <xf numFmtId="0" fontId="2" fillId="0" borderId="0" xfId="0" applyFont="1" applyFill="1" applyAlignment="1" applyProtection="1">
      <alignment horizontal="right" vertical="center"/>
    </xf>
    <xf numFmtId="0" fontId="2" fillId="0" borderId="0" xfId="0" applyFont="1" applyFill="1" applyProtection="1">
      <alignment vertical="center"/>
    </xf>
    <xf numFmtId="0" fontId="1" fillId="0" borderId="0" xfId="0" applyFont="1" applyFill="1" applyProtection="1">
      <alignment vertical="center"/>
    </xf>
    <xf numFmtId="0" fontId="1" fillId="0" borderId="4" xfId="0" applyFont="1" applyFill="1" applyBorder="1" applyProtection="1">
      <alignment vertical="center"/>
    </xf>
    <xf numFmtId="0" fontId="1" fillId="0" borderId="14" xfId="0" applyFont="1" applyFill="1" applyBorder="1" applyProtection="1">
      <alignment vertical="center"/>
    </xf>
    <xf numFmtId="0" fontId="2" fillId="0" borderId="16" xfId="0" applyFont="1" applyFill="1" applyBorder="1" applyProtection="1">
      <alignment vertical="center"/>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6" xfId="0" applyFont="1" applyFill="1" applyBorder="1" applyAlignment="1" applyProtection="1">
      <alignment vertical="center"/>
    </xf>
    <xf numFmtId="0" fontId="2" fillId="0" borderId="15" xfId="0" applyFont="1" applyFill="1" applyBorder="1" applyProtection="1">
      <alignment vertical="center"/>
    </xf>
    <xf numFmtId="0" fontId="8" fillId="0" borderId="0" xfId="0" applyFont="1" applyProtection="1">
      <alignment vertical="center"/>
    </xf>
    <xf numFmtId="176" fontId="2" fillId="0" borderId="0" xfId="0" applyNumberFormat="1" applyFont="1" applyFill="1" applyBorder="1" applyAlignment="1" applyProtection="1">
      <alignment vertical="center"/>
    </xf>
    <xf numFmtId="14" fontId="1" fillId="0" borderId="12" xfId="0" applyNumberFormat="1"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0" borderId="13" xfId="0" applyBorder="1" applyAlignment="1">
      <alignment horizontal="center" vertical="center"/>
    </xf>
    <xf numFmtId="0" fontId="0" fillId="0" borderId="13" xfId="0" applyNumberFormat="1" applyFill="1" applyBorder="1" applyAlignment="1" applyProtection="1">
      <alignment horizontal="center" vertical="center"/>
      <protection locked="0"/>
    </xf>
    <xf numFmtId="0" fontId="3" fillId="0" borderId="0" xfId="0" applyFont="1" applyAlignment="1" applyProtection="1">
      <alignment horizontal="center" vertical="center"/>
    </xf>
    <xf numFmtId="0" fontId="2" fillId="0" borderId="6" xfId="0" applyFont="1" applyFill="1" applyBorder="1" applyAlignment="1" applyProtection="1">
      <alignment vertical="center"/>
    </xf>
    <xf numFmtId="0" fontId="1" fillId="0" borderId="7" xfId="0" applyFont="1" applyBorder="1" applyAlignment="1" applyProtection="1">
      <alignment horizontal="center" vertical="center"/>
    </xf>
    <xf numFmtId="0" fontId="6" fillId="2" borderId="1" xfId="0" applyFont="1" applyFill="1" applyBorder="1" applyAlignment="1">
      <alignment horizontal="center" vertical="center" shrinkToFit="1"/>
    </xf>
    <xf numFmtId="0" fontId="7" fillId="2" borderId="1"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13"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38" fontId="2" fillId="0" borderId="12" xfId="1" applyNumberFormat="1" applyFont="1" applyFill="1" applyBorder="1" applyAlignment="1" applyProtection="1">
      <alignment horizontal="center" vertical="center"/>
    </xf>
    <xf numFmtId="0" fontId="2" fillId="0" borderId="3" xfId="0" applyFont="1" applyFill="1" applyBorder="1" applyAlignment="1" applyProtection="1">
      <alignment horizontal="right" vertical="center" shrinkToFit="1"/>
      <protection locked="0"/>
    </xf>
    <xf numFmtId="0" fontId="0" fillId="0" borderId="4" xfId="0" applyFill="1" applyBorder="1" applyAlignment="1" applyProtection="1">
      <alignment horizontal="right" vertical="center" shrinkToFit="1"/>
      <protection locked="0"/>
    </xf>
    <xf numFmtId="0" fontId="0" fillId="0" borderId="14" xfId="0" applyFill="1" applyBorder="1" applyAlignment="1" applyProtection="1">
      <alignment horizontal="right" vertical="center" shrinkToFit="1"/>
      <protection locked="0"/>
    </xf>
    <xf numFmtId="0" fontId="0" fillId="0" borderId="5" xfId="0" applyFill="1" applyBorder="1" applyAlignment="1" applyProtection="1">
      <alignment horizontal="right" vertical="center" shrinkToFit="1"/>
      <protection locked="0"/>
    </xf>
    <xf numFmtId="0" fontId="0" fillId="0" borderId="6" xfId="0" applyFill="1" applyBorder="1" applyAlignment="1" applyProtection="1">
      <alignment horizontal="right" vertical="center" shrinkToFit="1"/>
      <protection locked="0"/>
    </xf>
    <xf numFmtId="0" fontId="0" fillId="0" borderId="15" xfId="0" applyFill="1" applyBorder="1" applyAlignment="1" applyProtection="1">
      <alignment horizontal="right" vertical="center" shrinkToFit="1"/>
      <protection locked="0"/>
    </xf>
    <xf numFmtId="0" fontId="2" fillId="0" borderId="3" xfId="0" applyFont="1" applyFill="1" applyBorder="1" applyAlignment="1" applyProtection="1">
      <alignment horizontal="distributed" vertical="center" wrapText="1"/>
    </xf>
    <xf numFmtId="0" fontId="0" fillId="0" borderId="4" xfId="0" applyFill="1" applyBorder="1" applyAlignment="1" applyProtection="1">
      <alignment horizontal="distributed" vertical="center"/>
    </xf>
    <xf numFmtId="0" fontId="0" fillId="0" borderId="14" xfId="0" applyFill="1" applyBorder="1" applyAlignment="1" applyProtection="1">
      <alignment horizontal="distributed" vertical="center"/>
    </xf>
    <xf numFmtId="0" fontId="0" fillId="0" borderId="7" xfId="0" applyFill="1" applyBorder="1" applyAlignment="1" applyProtection="1">
      <alignment horizontal="distributed" vertical="center"/>
    </xf>
    <xf numFmtId="0" fontId="0" fillId="0" borderId="0" xfId="0" applyFill="1" applyBorder="1" applyAlignment="1" applyProtection="1">
      <alignment horizontal="distributed" vertical="center"/>
    </xf>
    <xf numFmtId="0" fontId="0" fillId="0" borderId="16" xfId="0" applyFill="1" applyBorder="1" applyAlignment="1" applyProtection="1">
      <alignment horizontal="distributed" vertical="center"/>
    </xf>
    <xf numFmtId="0" fontId="0" fillId="0" borderId="5" xfId="0" applyFill="1" applyBorder="1" applyAlignment="1" applyProtection="1">
      <alignment horizontal="distributed" vertical="center"/>
    </xf>
    <xf numFmtId="0" fontId="0" fillId="0" borderId="6" xfId="0" applyFill="1" applyBorder="1" applyAlignment="1" applyProtection="1">
      <alignment horizontal="distributed" vertical="center"/>
    </xf>
    <xf numFmtId="0" fontId="0" fillId="0" borderId="15" xfId="0" applyFill="1" applyBorder="1" applyAlignment="1" applyProtection="1">
      <alignment horizontal="distributed" vertical="center"/>
    </xf>
    <xf numFmtId="0" fontId="2" fillId="0" borderId="3" xfId="0" applyFont="1" applyFill="1" applyBorder="1" applyAlignment="1" applyProtection="1">
      <alignment horizontal="distributed"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4"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38" fontId="2" fillId="0" borderId="1" xfId="1" applyNumberFormat="1" applyFont="1" applyFill="1" applyBorder="1" applyAlignment="1" applyProtection="1">
      <alignment horizontal="center" vertical="center"/>
      <protection locked="0"/>
    </xf>
    <xf numFmtId="38" fontId="0" fillId="0" borderId="2" xfId="1" applyNumberFormat="1" applyFont="1" applyFill="1" applyBorder="1" applyAlignment="1" applyProtection="1">
      <alignment horizontal="center" vertical="center"/>
      <protection locked="0"/>
    </xf>
    <xf numFmtId="38" fontId="0" fillId="0" borderId="13" xfId="1" applyNumberFormat="1" applyFont="1" applyFill="1" applyBorder="1" applyAlignment="1" applyProtection="1">
      <alignment horizontal="center" vertical="center"/>
      <protection locked="0"/>
    </xf>
    <xf numFmtId="176" fontId="2" fillId="0" borderId="1" xfId="0" applyNumberFormat="1" applyFont="1" applyFill="1" applyBorder="1" applyAlignment="1" applyProtection="1">
      <alignment horizontal="center" vertical="center"/>
    </xf>
    <xf numFmtId="176" fontId="2" fillId="0" borderId="2" xfId="0" applyNumberFormat="1" applyFont="1" applyFill="1" applyBorder="1" applyAlignment="1" applyProtection="1">
      <alignment horizontal="center" vertical="center"/>
    </xf>
    <xf numFmtId="176" fontId="2" fillId="0" borderId="13" xfId="0" applyNumberFormat="1" applyFont="1" applyFill="1" applyBorder="1" applyAlignment="1" applyProtection="1">
      <alignment horizontal="center" vertical="center"/>
    </xf>
    <xf numFmtId="176" fontId="2" fillId="0" borderId="12" xfId="0" applyNumberFormat="1" applyFont="1" applyFill="1" applyBorder="1" applyAlignment="1" applyProtection="1">
      <alignment horizontal="center" vertical="center"/>
    </xf>
    <xf numFmtId="38" fontId="2" fillId="0" borderId="1" xfId="1" applyNumberFormat="1" applyFont="1" applyFill="1" applyBorder="1" applyAlignment="1" applyProtection="1">
      <alignment horizontal="center" vertical="center"/>
    </xf>
    <xf numFmtId="38" fontId="2" fillId="0" borderId="2" xfId="1" applyNumberFormat="1" applyFont="1" applyFill="1" applyBorder="1" applyAlignment="1" applyProtection="1">
      <alignment horizontal="center" vertical="center"/>
    </xf>
    <xf numFmtId="38" fontId="2" fillId="0" borderId="13" xfId="1" applyNumberFormat="1" applyFont="1"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13" xfId="0" applyFill="1" applyBorder="1" applyAlignment="1" applyProtection="1">
      <alignment horizontal="center" vertical="center"/>
    </xf>
    <xf numFmtId="0" fontId="2" fillId="0" borderId="2" xfId="0" applyFont="1" applyFill="1" applyBorder="1" applyAlignment="1" applyProtection="1">
      <alignment horizontal="center" vertical="center"/>
    </xf>
    <xf numFmtId="38" fontId="2" fillId="0" borderId="2" xfId="1" applyNumberFormat="1" applyFont="1" applyFill="1" applyBorder="1" applyAlignment="1" applyProtection="1">
      <alignment horizontal="center" vertical="center"/>
      <protection locked="0"/>
    </xf>
    <xf numFmtId="38" fontId="2" fillId="0" borderId="13" xfId="1" applyNumberFormat="1" applyFont="1" applyFill="1" applyBorder="1" applyAlignment="1" applyProtection="1">
      <alignment horizontal="center" vertical="center"/>
      <protection locked="0"/>
    </xf>
    <xf numFmtId="0" fontId="2" fillId="0" borderId="6" xfId="0" applyFont="1" applyFill="1" applyBorder="1" applyAlignment="1" applyProtection="1">
      <alignment vertical="center"/>
    </xf>
    <xf numFmtId="0" fontId="0" fillId="0" borderId="15" xfId="0" applyFill="1" applyBorder="1" applyAlignment="1" applyProtection="1">
      <alignment vertical="center"/>
    </xf>
    <xf numFmtId="38" fontId="2" fillId="0" borderId="0" xfId="1" applyNumberFormat="1" applyFont="1" applyFill="1" applyBorder="1" applyAlignment="1" applyProtection="1">
      <alignment horizontal="right" vertical="center"/>
    </xf>
    <xf numFmtId="0" fontId="0" fillId="0" borderId="0" xfId="0" applyFill="1" applyBorder="1" applyAlignment="1" applyProtection="1">
      <alignment horizontal="right" vertical="center"/>
    </xf>
    <xf numFmtId="38" fontId="2" fillId="0" borderId="12" xfId="1" applyNumberFormat="1"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2" fillId="0" borderId="6" xfId="0" applyFont="1" applyFill="1" applyBorder="1" applyAlignment="1" applyProtection="1">
      <alignment horizontal="left" vertical="center"/>
    </xf>
    <xf numFmtId="0" fontId="11" fillId="0" borderId="0" xfId="2" applyFont="1" applyAlignment="1" applyProtection="1">
      <alignment horizontal="center" vertical="top"/>
      <protection locked="0"/>
    </xf>
    <xf numFmtId="177" fontId="2" fillId="0" borderId="3" xfId="0" applyNumberFormat="1" applyFont="1" applyFill="1" applyBorder="1" applyAlignment="1" applyProtection="1">
      <alignment horizontal="right" vertical="center"/>
      <protection locked="0"/>
    </xf>
    <xf numFmtId="177" fontId="2" fillId="0" borderId="4" xfId="0" applyNumberFormat="1" applyFont="1" applyFill="1" applyBorder="1" applyAlignment="1" applyProtection="1">
      <alignment horizontal="right" vertical="center"/>
      <protection locked="0"/>
    </xf>
    <xf numFmtId="177" fontId="2" fillId="0" borderId="5" xfId="0" applyNumberFormat="1" applyFont="1" applyFill="1" applyBorder="1" applyAlignment="1" applyProtection="1">
      <alignment horizontal="right" vertical="center"/>
      <protection locked="0"/>
    </xf>
    <xf numFmtId="177" fontId="2" fillId="0" borderId="6" xfId="0" applyNumberFormat="1" applyFont="1" applyFill="1" applyBorder="1" applyAlignment="1" applyProtection="1">
      <alignment horizontal="right" vertical="center"/>
      <protection locked="0"/>
    </xf>
    <xf numFmtId="38" fontId="2" fillId="0" borderId="3" xfId="1" applyNumberFormat="1" applyFont="1" applyFill="1" applyBorder="1" applyAlignment="1" applyProtection="1">
      <alignment horizontal="right" vertical="center"/>
      <protection locked="0"/>
    </xf>
    <xf numFmtId="38" fontId="2" fillId="0" borderId="4" xfId="1" applyNumberFormat="1" applyFont="1" applyFill="1" applyBorder="1" applyAlignment="1" applyProtection="1">
      <alignment horizontal="right" vertical="center"/>
      <protection locked="0"/>
    </xf>
    <xf numFmtId="38" fontId="2" fillId="0" borderId="5" xfId="1" applyNumberFormat="1" applyFont="1" applyFill="1" applyBorder="1" applyAlignment="1" applyProtection="1">
      <alignment horizontal="right" vertical="center"/>
      <protection locked="0"/>
    </xf>
    <xf numFmtId="38" fontId="2" fillId="0" borderId="6" xfId="1" applyNumberFormat="1" applyFont="1" applyFill="1" applyBorder="1" applyAlignment="1" applyProtection="1">
      <alignment horizontal="right" vertical="center"/>
      <protection locked="0"/>
    </xf>
    <xf numFmtId="0" fontId="3" fillId="0" borderId="0" xfId="0" applyFont="1" applyAlignment="1" applyProtection="1">
      <alignment horizontal="center" vertical="center"/>
    </xf>
    <xf numFmtId="177" fontId="2" fillId="0" borderId="0" xfId="0" applyNumberFormat="1" applyFont="1" applyFill="1" applyAlignment="1" applyProtection="1">
      <alignment horizontal="right" vertical="center"/>
      <protection locked="0"/>
    </xf>
    <xf numFmtId="177" fontId="0" fillId="0" borderId="0" xfId="0" applyNumberFormat="1" applyFill="1" applyAlignment="1" applyProtection="1">
      <alignment horizontal="right" vertical="center"/>
      <protection locked="0"/>
    </xf>
    <xf numFmtId="0" fontId="2" fillId="0" borderId="1" xfId="0" applyFont="1" applyFill="1" applyBorder="1" applyAlignment="1" applyProtection="1">
      <alignment horizontal="distributed" vertical="center" wrapText="1"/>
    </xf>
    <xf numFmtId="0" fontId="2" fillId="0" borderId="2" xfId="0" applyFont="1" applyFill="1" applyBorder="1" applyAlignment="1" applyProtection="1">
      <alignment horizontal="distributed" vertical="center" wrapText="1"/>
    </xf>
    <xf numFmtId="0" fontId="2" fillId="0" borderId="13" xfId="0" applyFont="1" applyFill="1" applyBorder="1" applyAlignment="1" applyProtection="1">
      <alignment horizontal="distributed" vertical="center" wrapText="1"/>
    </xf>
    <xf numFmtId="0" fontId="1" fillId="0" borderId="1"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0" fillId="0" borderId="2" xfId="0" applyFill="1" applyBorder="1" applyAlignment="1" applyProtection="1">
      <alignment horizontal="distributed" vertical="center" wrapText="1"/>
    </xf>
    <xf numFmtId="0" fontId="0" fillId="0" borderId="13" xfId="0" applyFill="1" applyBorder="1" applyAlignment="1" applyProtection="1">
      <alignment horizontal="distributed" vertical="center" wrapText="1"/>
    </xf>
    <xf numFmtId="0" fontId="2" fillId="0" borderId="0" xfId="0" applyNumberFormat="1" applyFont="1" applyAlignment="1" applyProtection="1">
      <alignment vertical="center" wrapText="1"/>
    </xf>
    <xf numFmtId="0" fontId="2" fillId="0"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0" xfId="0" applyFont="1" applyAlignment="1" applyProtection="1">
      <alignment horizontal="center" vertical="top"/>
    </xf>
    <xf numFmtId="0" fontId="2" fillId="0" borderId="0" xfId="0" applyFont="1" applyAlignment="1" applyProtection="1">
      <alignment horizontal="center" vertical="top"/>
      <protection locked="0"/>
    </xf>
    <xf numFmtId="0" fontId="2" fillId="0" borderId="4" xfId="0" applyFont="1" applyFill="1" applyBorder="1" applyAlignment="1" applyProtection="1">
      <alignment horizontal="distributed" vertical="center" wrapText="1"/>
    </xf>
    <xf numFmtId="0" fontId="2" fillId="0" borderId="14" xfId="0" applyFont="1" applyFill="1" applyBorder="1" applyAlignment="1" applyProtection="1">
      <alignment horizontal="distributed" vertical="center" wrapText="1"/>
    </xf>
    <xf numFmtId="0" fontId="2" fillId="0" borderId="5" xfId="0" applyFont="1" applyFill="1" applyBorder="1" applyAlignment="1" applyProtection="1">
      <alignment horizontal="distributed" vertical="center" wrapText="1"/>
    </xf>
    <xf numFmtId="0" fontId="2" fillId="0" borderId="6" xfId="0" applyFont="1" applyFill="1" applyBorder="1" applyAlignment="1" applyProtection="1">
      <alignment horizontal="distributed" vertical="center" wrapText="1"/>
    </xf>
    <xf numFmtId="0" fontId="2" fillId="0" borderId="15" xfId="0" applyFont="1" applyFill="1" applyBorder="1" applyAlignment="1" applyProtection="1">
      <alignment horizontal="distributed" vertical="center" wrapText="1"/>
    </xf>
    <xf numFmtId="38" fontId="2" fillId="0" borderId="6" xfId="1" applyNumberFormat="1" applyFont="1" applyFill="1" applyBorder="1" applyAlignment="1" applyProtection="1">
      <alignment vertical="center"/>
    </xf>
    <xf numFmtId="0" fontId="0" fillId="0" borderId="6" xfId="0" applyFill="1" applyBorder="1" applyAlignment="1" applyProtection="1">
      <alignment vertical="center"/>
    </xf>
    <xf numFmtId="40" fontId="2" fillId="0" borderId="6" xfId="1" applyNumberFormat="1" applyFont="1" applyFill="1" applyBorder="1" applyAlignment="1" applyProtection="1">
      <alignment horizontal="center" vertical="center" shrinkToFit="1"/>
      <protection locked="0"/>
    </xf>
    <xf numFmtId="177" fontId="2" fillId="0" borderId="3" xfId="0" applyNumberFormat="1" applyFont="1" applyFill="1" applyBorder="1" applyAlignment="1" applyProtection="1">
      <alignment horizontal="center" vertical="center" wrapText="1"/>
    </xf>
    <xf numFmtId="177" fontId="2" fillId="0" borderId="4" xfId="0" applyNumberFormat="1" applyFont="1" applyFill="1" applyBorder="1" applyAlignment="1" applyProtection="1">
      <alignment horizontal="center" vertical="center" wrapText="1"/>
    </xf>
    <xf numFmtId="177" fontId="2" fillId="0" borderId="7" xfId="0" applyNumberFormat="1" applyFont="1" applyFill="1" applyBorder="1" applyAlignment="1" applyProtection="1">
      <alignment horizontal="center" vertical="center" wrapText="1"/>
    </xf>
    <xf numFmtId="177" fontId="2" fillId="0" borderId="0" xfId="0" applyNumberFormat="1" applyFont="1" applyFill="1" applyBorder="1" applyAlignment="1" applyProtection="1">
      <alignment horizontal="center" vertical="center" wrapText="1"/>
    </xf>
    <xf numFmtId="177" fontId="0" fillId="0" borderId="4" xfId="0" applyNumberFormat="1" applyFill="1" applyBorder="1" applyAlignment="1" applyProtection="1">
      <alignment horizontal="right" vertical="center"/>
      <protection locked="0"/>
    </xf>
    <xf numFmtId="0" fontId="2" fillId="0" borderId="4" xfId="0" applyFont="1" applyFill="1" applyBorder="1" applyAlignment="1" applyProtection="1">
      <alignment vertical="center"/>
    </xf>
    <xf numFmtId="0" fontId="0" fillId="0" borderId="14" xfId="0" applyFill="1" applyBorder="1" applyAlignment="1" applyProtection="1">
      <alignment vertical="center"/>
    </xf>
    <xf numFmtId="177" fontId="0" fillId="0" borderId="6" xfId="0" applyNumberFormat="1" applyFill="1" applyBorder="1" applyAlignment="1" applyProtection="1">
      <alignment horizontal="right" vertical="center"/>
      <protection locked="0"/>
    </xf>
    <xf numFmtId="0" fontId="12" fillId="0" borderId="0" xfId="2" applyFont="1" applyAlignment="1" applyProtection="1">
      <alignment horizontal="center" vertical="top"/>
      <protection locked="0"/>
    </xf>
    <xf numFmtId="176" fontId="2" fillId="0" borderId="12" xfId="0" applyNumberFormat="1" applyFont="1" applyFill="1" applyBorder="1" applyAlignment="1" applyProtection="1">
      <alignment horizontal="center" vertical="center"/>
      <protection locked="0"/>
    </xf>
    <xf numFmtId="0" fontId="6" fillId="2" borderId="12" xfId="0" applyFont="1" applyFill="1" applyBorder="1" applyAlignment="1">
      <alignment horizontal="center" vertical="center"/>
    </xf>
    <xf numFmtId="0" fontId="6" fillId="2" borderId="1"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26">
    <dxf>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43"/>
  <sheetViews>
    <sheetView showGridLines="0" tabSelected="1" topLeftCell="B1" zoomScaleNormal="100" zoomScaleSheetLayoutView="100" workbookViewId="0">
      <selection activeCell="J16" sqref="J16:W16"/>
    </sheetView>
  </sheetViews>
  <sheetFormatPr defaultColWidth="9" defaultRowHeight="13.5"/>
  <cols>
    <col min="1" max="6" width="3.625" style="24" customWidth="1"/>
    <col min="7" max="7" width="4.625" style="24" customWidth="1"/>
    <col min="8" max="8" width="2" style="24" customWidth="1"/>
    <col min="9" max="10" width="3.625" style="24" customWidth="1"/>
    <col min="11" max="11" width="2.75" style="24" customWidth="1"/>
    <col min="12" max="12" width="6.5" style="24" customWidth="1"/>
    <col min="13" max="14" width="3.625" style="24" customWidth="1"/>
    <col min="15" max="15" width="3.5" style="24" bestFit="1" customWidth="1"/>
    <col min="16" max="17" width="3.625" style="24" customWidth="1"/>
    <col min="18" max="18" width="1.75" style="24" customWidth="1"/>
    <col min="19" max="21" width="3.625" style="24" customWidth="1"/>
    <col min="22" max="22" width="5.375" style="24" customWidth="1"/>
    <col min="23" max="24" width="3.625" style="24" customWidth="1"/>
    <col min="25" max="25" width="9" style="24"/>
    <col min="26" max="28" width="12.875" style="24" bestFit="1" customWidth="1"/>
    <col min="29" max="16384" width="9" style="24"/>
  </cols>
  <sheetData>
    <row r="1" spans="1:28" ht="19.5" customHeight="1">
      <c r="A1" s="23" t="s">
        <v>0</v>
      </c>
      <c r="B1" s="23"/>
      <c r="C1" s="23"/>
      <c r="D1" s="23"/>
      <c r="E1" s="23"/>
      <c r="F1" s="23"/>
      <c r="G1" s="23"/>
      <c r="H1" s="23"/>
      <c r="I1" s="23"/>
      <c r="J1" s="23"/>
      <c r="K1" s="23"/>
      <c r="L1" s="23"/>
      <c r="M1" s="23"/>
      <c r="N1" s="23"/>
      <c r="O1" s="23"/>
      <c r="P1" s="23"/>
      <c r="Q1" s="23"/>
      <c r="R1" s="23"/>
      <c r="S1" s="23"/>
      <c r="T1" s="23"/>
      <c r="U1" s="23"/>
      <c r="V1" s="23"/>
      <c r="W1" s="23"/>
      <c r="X1" s="23"/>
      <c r="Z1" s="47" t="s">
        <v>65</v>
      </c>
      <c r="AA1" s="48"/>
      <c r="AB1" s="49"/>
    </row>
    <row r="2" spans="1:28" ht="14.25">
      <c r="A2" s="23"/>
      <c r="B2" s="23"/>
      <c r="C2" s="23"/>
      <c r="D2" s="23"/>
      <c r="E2" s="23"/>
      <c r="F2" s="23"/>
      <c r="G2" s="23"/>
      <c r="H2" s="23"/>
      <c r="I2" s="23"/>
      <c r="J2" s="23"/>
      <c r="K2" s="23"/>
      <c r="L2" s="23"/>
      <c r="M2" s="23"/>
      <c r="N2" s="23"/>
      <c r="O2" s="23"/>
      <c r="P2" s="23"/>
      <c r="Q2" s="23"/>
      <c r="R2" s="23"/>
      <c r="S2" s="23"/>
      <c r="T2" s="23"/>
      <c r="U2" s="23"/>
      <c r="V2" s="23"/>
      <c r="W2" s="23"/>
      <c r="X2" s="23"/>
      <c r="Z2" s="25" t="s">
        <v>66</v>
      </c>
      <c r="AA2" s="25" t="s">
        <v>67</v>
      </c>
      <c r="AB2" s="25" t="s">
        <v>68</v>
      </c>
    </row>
    <row r="3" spans="1:28" ht="15.95" customHeight="1">
      <c r="A3" s="116" t="s">
        <v>1</v>
      </c>
      <c r="B3" s="116"/>
      <c r="C3" s="116"/>
      <c r="D3" s="116"/>
      <c r="E3" s="116"/>
      <c r="F3" s="116"/>
      <c r="G3" s="116"/>
      <c r="H3" s="116"/>
      <c r="I3" s="116"/>
      <c r="J3" s="116"/>
      <c r="K3" s="116"/>
      <c r="L3" s="116"/>
      <c r="M3" s="116"/>
      <c r="N3" s="116"/>
      <c r="O3" s="116"/>
      <c r="P3" s="116"/>
      <c r="Q3" s="116"/>
      <c r="R3" s="116"/>
      <c r="S3" s="116"/>
      <c r="T3" s="116"/>
      <c r="U3" s="116"/>
      <c r="V3" s="116"/>
      <c r="W3" s="116"/>
      <c r="X3" s="23"/>
      <c r="Z3" s="39"/>
      <c r="AA3" s="39"/>
      <c r="AB3" s="40"/>
    </row>
    <row r="4" spans="1:28" ht="9.9499999999999993" customHeight="1">
      <c r="A4" s="26"/>
      <c r="B4" s="26"/>
      <c r="C4" s="26"/>
      <c r="D4" s="26"/>
      <c r="E4" s="26"/>
      <c r="F4" s="26"/>
      <c r="G4" s="26"/>
      <c r="H4" s="26"/>
      <c r="I4" s="26"/>
      <c r="J4" s="26"/>
      <c r="K4" s="26"/>
      <c r="L4" s="26"/>
      <c r="M4" s="26"/>
      <c r="N4" s="26"/>
      <c r="O4" s="26"/>
      <c r="P4" s="26"/>
      <c r="Q4" s="26"/>
      <c r="R4" s="26"/>
      <c r="S4" s="26"/>
      <c r="T4" s="26"/>
      <c r="U4" s="26"/>
      <c r="V4" s="26"/>
      <c r="W4" s="26"/>
      <c r="X4" s="23"/>
    </row>
    <row r="5" spans="1:28" ht="15.95" customHeight="1">
      <c r="A5" s="23"/>
      <c r="B5" s="23"/>
      <c r="C5" s="23"/>
      <c r="D5" s="23"/>
      <c r="E5" s="23"/>
      <c r="F5" s="23"/>
      <c r="G5" s="23"/>
      <c r="H5" s="23"/>
      <c r="I5" s="23"/>
      <c r="J5" s="23"/>
      <c r="K5" s="23"/>
      <c r="L5" s="23"/>
      <c r="M5" s="23"/>
      <c r="N5" s="23"/>
      <c r="O5" s="23"/>
      <c r="P5" s="23"/>
      <c r="Q5" s="117"/>
      <c r="R5" s="118"/>
      <c r="S5" s="118"/>
      <c r="T5" s="118"/>
      <c r="U5" s="118"/>
      <c r="V5" s="118"/>
      <c r="W5" s="118"/>
      <c r="X5" s="27"/>
    </row>
    <row r="6" spans="1:28" ht="9.9499999999999993" customHeight="1">
      <c r="A6" s="23"/>
      <c r="B6" s="23"/>
      <c r="C6" s="23"/>
      <c r="D6" s="23"/>
      <c r="E6" s="23"/>
      <c r="F6" s="23"/>
      <c r="G6" s="23"/>
      <c r="H6" s="23"/>
      <c r="I6" s="23"/>
      <c r="J6" s="23"/>
      <c r="K6" s="23"/>
      <c r="L6" s="23"/>
      <c r="M6" s="23"/>
      <c r="N6" s="23"/>
      <c r="O6" s="23"/>
      <c r="P6" s="23"/>
      <c r="Q6" s="23"/>
      <c r="R6" s="23"/>
      <c r="S6" s="23"/>
      <c r="T6" s="23"/>
      <c r="U6" s="23"/>
      <c r="V6" s="23"/>
      <c r="W6" s="23"/>
      <c r="X6" s="23"/>
    </row>
    <row r="7" spans="1:28" ht="22.5" customHeight="1">
      <c r="A7" s="23"/>
      <c r="B7" s="23" t="s">
        <v>2</v>
      </c>
      <c r="C7" s="23"/>
      <c r="D7" s="23"/>
      <c r="E7" s="23"/>
      <c r="F7" s="23"/>
      <c r="G7" s="23"/>
      <c r="H7" s="23"/>
      <c r="I7" s="23"/>
      <c r="J7" s="23"/>
      <c r="K7" s="23"/>
      <c r="L7" s="23"/>
      <c r="M7" s="23"/>
      <c r="N7" s="23"/>
      <c r="O7" s="23"/>
      <c r="P7" s="23"/>
      <c r="Q7" s="23"/>
      <c r="R7" s="23"/>
      <c r="S7" s="23"/>
      <c r="T7" s="23"/>
      <c r="U7" s="23"/>
      <c r="V7" s="23"/>
      <c r="W7" s="23"/>
      <c r="X7" s="23"/>
    </row>
    <row r="8" spans="1:28" ht="12" customHeight="1">
      <c r="A8" s="23"/>
      <c r="B8" s="23"/>
      <c r="C8" s="23"/>
      <c r="D8" s="23"/>
      <c r="E8" s="23"/>
      <c r="F8" s="23"/>
      <c r="G8" s="23"/>
      <c r="H8" s="23"/>
      <c r="I8" s="23"/>
      <c r="J8" s="23"/>
      <c r="K8" s="23"/>
      <c r="M8" s="23"/>
      <c r="N8" s="23"/>
      <c r="O8" s="23"/>
      <c r="P8" s="28"/>
      <c r="Q8" s="28"/>
      <c r="R8" s="28"/>
      <c r="S8" s="28"/>
      <c r="T8" s="28"/>
      <c r="U8" s="28"/>
      <c r="V8" s="28"/>
      <c r="W8" s="28"/>
      <c r="X8" s="29"/>
    </row>
    <row r="9" spans="1:28" ht="21.95" customHeight="1">
      <c r="A9" s="23"/>
      <c r="B9" s="23"/>
      <c r="C9" s="23"/>
      <c r="D9" s="23"/>
      <c r="E9" s="23"/>
      <c r="F9" s="23"/>
      <c r="G9" s="23"/>
      <c r="H9" s="23"/>
      <c r="I9" s="131" t="s">
        <v>25</v>
      </c>
      <c r="J9" s="131"/>
      <c r="K9" s="131"/>
      <c r="L9" s="131"/>
      <c r="M9" s="131"/>
      <c r="N9" s="131"/>
      <c r="O9" s="132"/>
      <c r="P9" s="132"/>
      <c r="Q9" s="132"/>
      <c r="R9" s="132"/>
      <c r="S9" s="132"/>
      <c r="T9" s="132"/>
      <c r="U9" s="132"/>
      <c r="V9" s="132"/>
      <c r="W9" s="132"/>
      <c r="X9" s="28"/>
    </row>
    <row r="10" spans="1:28" ht="21.95" customHeight="1">
      <c r="A10" s="23"/>
      <c r="B10" s="23"/>
      <c r="C10" s="23"/>
      <c r="D10" s="23"/>
      <c r="E10" s="23"/>
      <c r="F10" s="23"/>
      <c r="G10" s="23"/>
      <c r="H10" s="23"/>
      <c r="I10" s="23"/>
      <c r="J10" s="23"/>
      <c r="K10" s="23"/>
      <c r="M10" s="23"/>
      <c r="N10" s="23"/>
      <c r="O10" s="132"/>
      <c r="P10" s="132"/>
      <c r="Q10" s="132"/>
      <c r="R10" s="132"/>
      <c r="S10" s="132"/>
      <c r="T10" s="132"/>
      <c r="U10" s="132"/>
      <c r="V10" s="132"/>
      <c r="W10" s="132"/>
      <c r="X10" s="28"/>
    </row>
    <row r="11" spans="1:28" ht="23.25" customHeight="1">
      <c r="A11" s="23"/>
      <c r="B11" s="127" t="s">
        <v>3</v>
      </c>
      <c r="C11" s="127"/>
      <c r="D11" s="127"/>
      <c r="E11" s="127"/>
      <c r="F11" s="127"/>
      <c r="G11" s="127"/>
      <c r="H11" s="127"/>
      <c r="I11" s="127"/>
      <c r="J11" s="127"/>
      <c r="K11" s="127"/>
      <c r="L11" s="127"/>
      <c r="M11" s="127"/>
      <c r="N11" s="127"/>
      <c r="O11" s="127"/>
      <c r="P11" s="127"/>
      <c r="Q11" s="127"/>
      <c r="R11" s="127"/>
      <c r="S11" s="127"/>
      <c r="T11" s="127"/>
      <c r="U11" s="127"/>
      <c r="V11" s="127"/>
      <c r="W11" s="127"/>
      <c r="X11" s="28"/>
    </row>
    <row r="12" spans="1:28" ht="15.75" customHeight="1">
      <c r="A12" s="23"/>
      <c r="B12" s="127"/>
      <c r="C12" s="127"/>
      <c r="D12" s="127"/>
      <c r="E12" s="127"/>
      <c r="F12" s="127"/>
      <c r="G12" s="127"/>
      <c r="H12" s="127"/>
      <c r="I12" s="127"/>
      <c r="J12" s="127"/>
      <c r="K12" s="127"/>
      <c r="L12" s="127"/>
      <c r="M12" s="127"/>
      <c r="N12" s="127"/>
      <c r="O12" s="127"/>
      <c r="P12" s="127"/>
      <c r="Q12" s="127"/>
      <c r="R12" s="127"/>
      <c r="S12" s="127"/>
      <c r="T12" s="127"/>
      <c r="U12" s="127"/>
      <c r="V12" s="127"/>
      <c r="W12" s="127"/>
      <c r="X12" s="23"/>
    </row>
    <row r="13" spans="1:28" ht="19.5" customHeight="1">
      <c r="A13" s="23" t="s">
        <v>26</v>
      </c>
      <c r="B13" s="127"/>
      <c r="C13" s="127"/>
      <c r="D13" s="127"/>
      <c r="E13" s="127"/>
      <c r="F13" s="127"/>
      <c r="G13" s="127"/>
      <c r="H13" s="127"/>
      <c r="I13" s="127"/>
      <c r="J13" s="127"/>
      <c r="K13" s="127"/>
      <c r="L13" s="127"/>
      <c r="M13" s="127"/>
      <c r="N13" s="127"/>
      <c r="O13" s="127"/>
      <c r="P13" s="127"/>
      <c r="Q13" s="127"/>
      <c r="R13" s="127"/>
      <c r="S13" s="127"/>
      <c r="T13" s="127"/>
      <c r="U13" s="127"/>
      <c r="V13" s="127"/>
      <c r="W13" s="127"/>
      <c r="X13" s="23"/>
    </row>
    <row r="14" spans="1:28" ht="37.5" customHeight="1">
      <c r="B14" s="119" t="s">
        <v>27</v>
      </c>
      <c r="C14" s="120"/>
      <c r="D14" s="120"/>
      <c r="E14" s="120"/>
      <c r="F14" s="120"/>
      <c r="G14" s="120"/>
      <c r="H14" s="120"/>
      <c r="I14" s="121"/>
      <c r="J14" s="122"/>
      <c r="K14" s="123"/>
      <c r="L14" s="123"/>
      <c r="M14" s="123"/>
      <c r="N14" s="123"/>
      <c r="O14" s="123"/>
      <c r="P14" s="123"/>
      <c r="Q14" s="123"/>
      <c r="R14" s="123"/>
      <c r="S14" s="123"/>
      <c r="T14" s="123"/>
      <c r="U14" s="123"/>
      <c r="V14" s="123"/>
      <c r="W14" s="124"/>
      <c r="X14" s="23"/>
    </row>
    <row r="15" spans="1:28" ht="37.5" customHeight="1">
      <c r="B15" s="119" t="s">
        <v>64</v>
      </c>
      <c r="C15" s="120"/>
      <c r="D15" s="120"/>
      <c r="E15" s="120"/>
      <c r="F15" s="120"/>
      <c r="G15" s="120"/>
      <c r="H15" s="120"/>
      <c r="I15" s="121"/>
      <c r="J15" s="122"/>
      <c r="K15" s="123"/>
      <c r="L15" s="123"/>
      <c r="M15" s="123"/>
      <c r="N15" s="123"/>
      <c r="O15" s="123"/>
      <c r="P15" s="123"/>
      <c r="Q15" s="123"/>
      <c r="R15" s="123"/>
      <c r="S15" s="123"/>
      <c r="T15" s="123"/>
      <c r="U15" s="123"/>
      <c r="V15" s="123"/>
      <c r="W15" s="124"/>
      <c r="X15" s="23"/>
    </row>
    <row r="16" spans="1:28" ht="37.5" customHeight="1">
      <c r="B16" s="119" t="s">
        <v>4</v>
      </c>
      <c r="C16" s="125"/>
      <c r="D16" s="125"/>
      <c r="E16" s="125"/>
      <c r="F16" s="125"/>
      <c r="G16" s="125"/>
      <c r="H16" s="125"/>
      <c r="I16" s="126"/>
      <c r="J16" s="128"/>
      <c r="K16" s="129"/>
      <c r="L16" s="129"/>
      <c r="M16" s="129"/>
      <c r="N16" s="129"/>
      <c r="O16" s="129"/>
      <c r="P16" s="129"/>
      <c r="Q16" s="129"/>
      <c r="R16" s="129"/>
      <c r="S16" s="129"/>
      <c r="T16" s="129"/>
      <c r="U16" s="129"/>
      <c r="V16" s="129"/>
      <c r="W16" s="130"/>
      <c r="X16" s="23"/>
    </row>
    <row r="17" spans="2:30" ht="18.75" customHeight="1">
      <c r="B17" s="60" t="s">
        <v>5</v>
      </c>
      <c r="C17" s="133"/>
      <c r="D17" s="133"/>
      <c r="E17" s="133"/>
      <c r="F17" s="133"/>
      <c r="G17" s="133"/>
      <c r="H17" s="133"/>
      <c r="I17" s="134"/>
      <c r="J17" s="108"/>
      <c r="K17" s="109"/>
      <c r="L17" s="109"/>
      <c r="M17" s="109"/>
      <c r="N17" s="109"/>
      <c r="O17" s="109"/>
      <c r="P17" s="112"/>
      <c r="Q17" s="113"/>
      <c r="R17" s="113"/>
      <c r="S17" s="113"/>
      <c r="T17" s="113"/>
      <c r="U17" s="113"/>
      <c r="V17" s="113"/>
      <c r="W17" s="72" t="s">
        <v>6</v>
      </c>
      <c r="X17" s="23"/>
    </row>
    <row r="18" spans="2:30" ht="18.75" customHeight="1">
      <c r="B18" s="135"/>
      <c r="C18" s="136"/>
      <c r="D18" s="136"/>
      <c r="E18" s="136"/>
      <c r="F18" s="136"/>
      <c r="G18" s="136"/>
      <c r="H18" s="136"/>
      <c r="I18" s="137"/>
      <c r="J18" s="110"/>
      <c r="K18" s="111"/>
      <c r="L18" s="111"/>
      <c r="M18" s="111"/>
      <c r="N18" s="111"/>
      <c r="O18" s="111"/>
      <c r="P18" s="114"/>
      <c r="Q18" s="115"/>
      <c r="R18" s="115"/>
      <c r="S18" s="115"/>
      <c r="T18" s="115"/>
      <c r="U18" s="115"/>
      <c r="V18" s="115"/>
      <c r="W18" s="75"/>
      <c r="X18" s="23"/>
    </row>
    <row r="19" spans="2:30" ht="18.75" customHeight="1">
      <c r="B19" s="69" t="s">
        <v>7</v>
      </c>
      <c r="C19" s="61"/>
      <c r="D19" s="61"/>
      <c r="E19" s="61"/>
      <c r="F19" s="61"/>
      <c r="G19" s="61"/>
      <c r="H19" s="61"/>
      <c r="I19" s="62"/>
      <c r="J19" s="54"/>
      <c r="K19" s="55"/>
      <c r="L19" s="56"/>
      <c r="M19" s="108"/>
      <c r="N19" s="145"/>
      <c r="O19" s="145"/>
      <c r="P19" s="145"/>
      <c r="Q19" s="145"/>
      <c r="R19" s="145"/>
      <c r="S19" s="145"/>
      <c r="T19" s="145"/>
      <c r="U19" s="145"/>
      <c r="V19" s="146" t="s">
        <v>8</v>
      </c>
      <c r="W19" s="147"/>
      <c r="X19" s="23"/>
    </row>
    <row r="20" spans="2:30" ht="18.75" customHeight="1">
      <c r="B20" s="66"/>
      <c r="C20" s="67"/>
      <c r="D20" s="67"/>
      <c r="E20" s="67"/>
      <c r="F20" s="67"/>
      <c r="G20" s="67"/>
      <c r="H20" s="67"/>
      <c r="I20" s="68"/>
      <c r="J20" s="57"/>
      <c r="K20" s="58"/>
      <c r="L20" s="59"/>
      <c r="M20" s="110"/>
      <c r="N20" s="148"/>
      <c r="O20" s="148"/>
      <c r="P20" s="148"/>
      <c r="Q20" s="148"/>
      <c r="R20" s="148"/>
      <c r="S20" s="148"/>
      <c r="T20" s="148"/>
      <c r="U20" s="148"/>
      <c r="V20" s="93" t="s">
        <v>9</v>
      </c>
      <c r="W20" s="94"/>
      <c r="X20" s="23"/>
    </row>
    <row r="21" spans="2:30" ht="18.75" customHeight="1">
      <c r="B21" s="60" t="s">
        <v>10</v>
      </c>
      <c r="C21" s="61"/>
      <c r="D21" s="61"/>
      <c r="E21" s="61"/>
      <c r="F21" s="61"/>
      <c r="G21" s="61"/>
      <c r="H21" s="61"/>
      <c r="I21" s="62"/>
      <c r="J21" s="141" t="str">
        <f>IF(Z3="","",Z3)</f>
        <v/>
      </c>
      <c r="K21" s="142"/>
      <c r="L21" s="142"/>
      <c r="M21" s="142"/>
      <c r="N21" s="142"/>
      <c r="O21" s="142"/>
      <c r="P21" s="76" t="s">
        <v>45</v>
      </c>
      <c r="Q21" s="76"/>
      <c r="R21" s="76"/>
      <c r="S21" s="30"/>
      <c r="T21" s="30"/>
      <c r="U21" s="30"/>
      <c r="V21" s="30"/>
      <c r="W21" s="31"/>
      <c r="X21" s="23"/>
    </row>
    <row r="22" spans="2:30" ht="18.75" customHeight="1">
      <c r="B22" s="63"/>
      <c r="C22" s="64"/>
      <c r="D22" s="64"/>
      <c r="E22" s="64"/>
      <c r="F22" s="64"/>
      <c r="G22" s="64"/>
      <c r="H22" s="64"/>
      <c r="I22" s="65"/>
      <c r="J22" s="143" t="str">
        <f>IF(I28="","",AA3)</f>
        <v/>
      </c>
      <c r="K22" s="144"/>
      <c r="L22" s="144"/>
      <c r="M22" s="144"/>
      <c r="N22" s="144"/>
      <c r="O22" s="144"/>
      <c r="P22" s="77" t="s">
        <v>46</v>
      </c>
      <c r="Q22" s="77"/>
      <c r="R22" s="77"/>
      <c r="S22" s="95" t="str">
        <f ca="1">N41</f>
        <v/>
      </c>
      <c r="T22" s="96"/>
      <c r="U22" s="96"/>
      <c r="V22" s="96"/>
      <c r="W22" s="32" t="s">
        <v>6</v>
      </c>
      <c r="X22" s="23"/>
    </row>
    <row r="23" spans="2:30" ht="18.75" customHeight="1">
      <c r="B23" s="66"/>
      <c r="C23" s="67"/>
      <c r="D23" s="67"/>
      <c r="E23" s="67"/>
      <c r="F23" s="67"/>
      <c r="G23" s="67"/>
      <c r="H23" s="67"/>
      <c r="I23" s="68"/>
      <c r="J23" s="33"/>
      <c r="K23" s="34"/>
      <c r="L23" s="34"/>
      <c r="M23" s="34"/>
      <c r="N23" s="34"/>
      <c r="O23" s="138" t="str">
        <f>L41</f>
        <v/>
      </c>
      <c r="P23" s="139"/>
      <c r="Q23" s="35" t="s">
        <v>11</v>
      </c>
      <c r="R23" s="35"/>
      <c r="S23" s="74" t="s">
        <v>12</v>
      </c>
      <c r="T23" s="74"/>
      <c r="U23" s="140" t="str">
        <f>IF(J16="","",IF(引用リスト!E2=引用リスト!G2,VLOOKUP(営業日自動!J16,引用リスト!F3:N12,2,FALSE),IF(引用リスト!E2=引用リスト!H2,VLOOKUP(営業日自動!J16,引用リスト!F3:N12,3,FALSE),IF(引用リスト!E2=引用リスト!I2,VLOOKUP(営業日自動!J16,引用リスト!F3:N12,4,FALSE),IF(引用リスト!E2=引用リスト!J2,VLOOKUP(営業日自動!J16,引用リスト!F3:N12,5,FALSE),IF(引用リスト!E2=引用リスト!K2,VLOOKUP(営業日自動!J16,引用リスト!F3:N12,6,FALSE),IF(引用リスト!E2=引用リスト!L2,VLOOKUP(営業日自動!J16,引用リスト!F3:N12,7,FALSE),IF(引用リスト!E2=引用リスト!M2,VLOOKUP(営業日自動!J16,引用リスト!F3:N12,8,FALSE),IF(引用リスト!E2=引用リスト!N2,VLOOKUP(営業日自動!J16,引用リスト!F3:N12,9,FALSE))))))))))</f>
        <v/>
      </c>
      <c r="V23" s="140"/>
      <c r="W23" s="36" t="s">
        <v>13</v>
      </c>
      <c r="X23" s="23"/>
      <c r="Z23" s="37" t="str">
        <f>IF(U23=引用リスト!G12,"←利子補給率を入力してください。","")</f>
        <v/>
      </c>
    </row>
    <row r="24" spans="2:30" ht="12.95" customHeight="1">
      <c r="B24" s="28"/>
      <c r="C24" s="28"/>
      <c r="D24" s="28"/>
      <c r="E24" s="28"/>
      <c r="F24" s="28"/>
      <c r="G24" s="28"/>
      <c r="H24" s="28"/>
      <c r="I24" s="28"/>
      <c r="J24" s="28"/>
      <c r="K24" s="28"/>
      <c r="L24" s="28"/>
      <c r="M24" s="28"/>
      <c r="N24" s="28"/>
      <c r="O24" s="28"/>
      <c r="P24" s="28"/>
      <c r="Q24" s="28"/>
      <c r="R24" s="28"/>
      <c r="S24" s="28"/>
      <c r="T24" s="28"/>
      <c r="U24" s="28"/>
      <c r="V24" s="28"/>
      <c r="W24" s="28"/>
      <c r="X24" s="23"/>
    </row>
    <row r="25" spans="2:30" ht="18.75" customHeight="1">
      <c r="B25" s="106" t="s">
        <v>14</v>
      </c>
      <c r="C25" s="106"/>
      <c r="D25" s="106"/>
      <c r="E25" s="106"/>
      <c r="F25" s="106"/>
      <c r="G25" s="106"/>
      <c r="H25" s="106"/>
      <c r="I25" s="28"/>
      <c r="J25" s="28"/>
      <c r="K25" s="28"/>
      <c r="L25" s="28"/>
      <c r="M25" s="28"/>
      <c r="N25" s="28"/>
      <c r="O25" s="28"/>
      <c r="P25" s="28"/>
      <c r="Q25" s="28"/>
      <c r="R25" s="28"/>
      <c r="S25" s="28"/>
      <c r="T25" s="28"/>
      <c r="U25" s="28"/>
      <c r="V25" s="28"/>
      <c r="W25" s="28"/>
      <c r="X25" s="23"/>
    </row>
    <row r="26" spans="2:30" ht="19.5" customHeight="1">
      <c r="B26" s="98" t="s">
        <v>15</v>
      </c>
      <c r="C26" s="98"/>
      <c r="D26" s="98"/>
      <c r="E26" s="98"/>
      <c r="F26" s="98" t="s">
        <v>16</v>
      </c>
      <c r="G26" s="98"/>
      <c r="H26" s="98"/>
      <c r="I26" s="98"/>
      <c r="J26" s="98"/>
      <c r="K26" s="98"/>
      <c r="L26" s="98" t="s">
        <v>17</v>
      </c>
      <c r="M26" s="98"/>
      <c r="N26" s="98" t="s">
        <v>18</v>
      </c>
      <c r="O26" s="98"/>
      <c r="P26" s="98"/>
      <c r="Q26" s="98"/>
      <c r="R26" s="98"/>
      <c r="S26" s="98"/>
      <c r="T26" s="70" t="s">
        <v>19</v>
      </c>
      <c r="U26" s="71"/>
      <c r="V26" s="71"/>
      <c r="W26" s="72"/>
      <c r="X26" s="23"/>
    </row>
    <row r="27" spans="2:30" ht="19.5" customHeight="1">
      <c r="B27" s="99" t="s">
        <v>20</v>
      </c>
      <c r="C27" s="99"/>
      <c r="D27" s="99"/>
      <c r="E27" s="99"/>
      <c r="F27" s="100" t="s">
        <v>21</v>
      </c>
      <c r="G27" s="101"/>
      <c r="H27" s="101"/>
      <c r="I27" s="101" t="s">
        <v>22</v>
      </c>
      <c r="J27" s="101"/>
      <c r="K27" s="102"/>
      <c r="L27" s="99" t="s">
        <v>23</v>
      </c>
      <c r="M27" s="99"/>
      <c r="N27" s="103" t="s">
        <v>20</v>
      </c>
      <c r="O27" s="104"/>
      <c r="P27" s="104"/>
      <c r="Q27" s="104"/>
      <c r="R27" s="104"/>
      <c r="S27" s="105"/>
      <c r="T27" s="73"/>
      <c r="U27" s="74"/>
      <c r="V27" s="74"/>
      <c r="W27" s="75"/>
      <c r="X27" s="23"/>
      <c r="Z27" s="22" t="str">
        <f>IF(AB3="","毎月●日","毎月"&amp;AB3&amp;"日")</f>
        <v>毎月●日</v>
      </c>
      <c r="AA27" s="22" t="s">
        <v>71</v>
      </c>
    </row>
    <row r="28" spans="2:30" ht="18.75" customHeight="1">
      <c r="B28" s="97"/>
      <c r="C28" s="97"/>
      <c r="D28" s="97"/>
      <c r="E28" s="97"/>
      <c r="F28" s="84" t="str">
        <f>IF(Z3="","",Z3)</f>
        <v/>
      </c>
      <c r="G28" s="84"/>
      <c r="H28" s="84"/>
      <c r="I28" s="84" t="str">
        <f>IF(AA3="","",AA28)</f>
        <v/>
      </c>
      <c r="J28" s="84"/>
      <c r="K28" s="84"/>
      <c r="L28" s="50" t="str">
        <f>IF(I28="","",I28-F28+1)</f>
        <v/>
      </c>
      <c r="M28" s="50"/>
      <c r="N28" s="85" t="str">
        <f ca="1">IF(B28="","",IF(COUNTIF(引用リスト!$Q$2:$Q$16,YEAR(TODAY()))=1,ROUNDDOWN(B28*$U$23/100*L28/366,0),ROUNDDOWN(B28*$U$23/100*L28/365,0)))</f>
        <v/>
      </c>
      <c r="O28" s="86"/>
      <c r="P28" s="86"/>
      <c r="Q28" s="86"/>
      <c r="R28" s="86"/>
      <c r="S28" s="87"/>
      <c r="T28" s="50"/>
      <c r="U28" s="50"/>
      <c r="V28" s="50"/>
      <c r="W28" s="50"/>
      <c r="X28" s="23"/>
      <c r="Z28" s="21" t="str">
        <f>IF(OR(Z3="",AA3="",AB3=""),"",IF(DATE(YEAR(F28),MONTH(F28),AB3)&lt;F28,DATE(YEAR(F28),MONTH(F28)+1,AB3),DATE(YEAR(F28),MONTH(F28),AB3)))</f>
        <v/>
      </c>
      <c r="AA28" s="21" t="str">
        <f>IF(Z28="","",WORKDAY(Z28-1,1,引用リスト!$O$2:$O$42))</f>
        <v/>
      </c>
      <c r="AB28" s="20" t="str">
        <f>IF(Z28="","",IF(AA28&lt;$AA$3,AA28,$AA$3))</f>
        <v/>
      </c>
      <c r="AC28" s="38"/>
      <c r="AD28" s="38"/>
    </row>
    <row r="29" spans="2:30" ht="18.75" customHeight="1">
      <c r="B29" s="78"/>
      <c r="C29" s="91"/>
      <c r="D29" s="91"/>
      <c r="E29" s="92"/>
      <c r="F29" s="81" t="str">
        <f>IF(I29="","",I28+1)</f>
        <v/>
      </c>
      <c r="G29" s="82"/>
      <c r="H29" s="83"/>
      <c r="I29" s="84" t="str">
        <f>IF(AB29=AB28,"",AB29)</f>
        <v/>
      </c>
      <c r="J29" s="84"/>
      <c r="K29" s="84"/>
      <c r="L29" s="50" t="str">
        <f t="shared" ref="L29:L40" si="0">IF(I29="","",I29-F29+1)</f>
        <v/>
      </c>
      <c r="M29" s="50"/>
      <c r="N29" s="85" t="str">
        <f ca="1">IF(B29="","",IF(COUNTIF(引用リスト!$Q$2:$Q$16,YEAR(TODAY()))=1,ROUNDDOWN(B29*$U$23/100*L29/366,0),ROUNDDOWN(B29*$U$23/100*L29/365,0)))</f>
        <v/>
      </c>
      <c r="O29" s="86"/>
      <c r="P29" s="86"/>
      <c r="Q29" s="86"/>
      <c r="R29" s="86"/>
      <c r="S29" s="87"/>
      <c r="T29" s="50"/>
      <c r="U29" s="50"/>
      <c r="V29" s="50"/>
      <c r="W29" s="50"/>
      <c r="X29" s="23"/>
      <c r="Z29" s="21" t="str">
        <f>IF(Z28="","",EDATE(Z28,1))</f>
        <v/>
      </c>
      <c r="AA29" s="21" t="str">
        <f>IF(Z29="","",WORKDAY(Z29-1,1,引用リスト!$O$2:$O$42))</f>
        <v/>
      </c>
      <c r="AB29" s="20" t="str">
        <f t="shared" ref="AB29:AB40" si="1">IF(Z29="","",IF(AA29&lt;$AA$3,AA29,$AA$3))</f>
        <v/>
      </c>
    </row>
    <row r="30" spans="2:30" ht="18.75" customHeight="1">
      <c r="B30" s="78"/>
      <c r="C30" s="91"/>
      <c r="D30" s="91"/>
      <c r="E30" s="92"/>
      <c r="F30" s="81" t="str">
        <f t="shared" ref="F30:F31" si="2">IF(I30="","",I29+1)</f>
        <v/>
      </c>
      <c r="G30" s="82"/>
      <c r="H30" s="83"/>
      <c r="I30" s="84" t="str">
        <f t="shared" ref="I30:I39" si="3">IF(AB30=AB29,"",AB30)</f>
        <v/>
      </c>
      <c r="J30" s="84"/>
      <c r="K30" s="84"/>
      <c r="L30" s="50" t="str">
        <f t="shared" si="0"/>
        <v/>
      </c>
      <c r="M30" s="50"/>
      <c r="N30" s="85" t="str">
        <f ca="1">IF(B30="","",IF(COUNTIF(引用リスト!$Q$2:$Q$16,YEAR(TODAY()))=1,ROUNDDOWN(B30*$U$23/100*L30/366,0),ROUNDDOWN(B30*$U$23/100*L30/365,0)))</f>
        <v/>
      </c>
      <c r="O30" s="86"/>
      <c r="P30" s="86"/>
      <c r="Q30" s="86"/>
      <c r="R30" s="86"/>
      <c r="S30" s="87"/>
      <c r="T30" s="50"/>
      <c r="U30" s="50"/>
      <c r="V30" s="50"/>
      <c r="W30" s="50"/>
      <c r="X30" s="23"/>
      <c r="Z30" s="21" t="str">
        <f t="shared" ref="Z30:Z39" si="4">IF(Z29="","",EDATE(Z29,1))</f>
        <v/>
      </c>
      <c r="AA30" s="21" t="str">
        <f>IF(Z30="","",WORKDAY(Z30-1,1,引用リスト!$O$2:$O$42))</f>
        <v/>
      </c>
      <c r="AB30" s="20" t="str">
        <f t="shared" si="1"/>
        <v/>
      </c>
    </row>
    <row r="31" spans="2:30" ht="18.75" customHeight="1">
      <c r="B31" s="78"/>
      <c r="C31" s="91"/>
      <c r="D31" s="91"/>
      <c r="E31" s="92"/>
      <c r="F31" s="81" t="str">
        <f t="shared" si="2"/>
        <v/>
      </c>
      <c r="G31" s="82"/>
      <c r="H31" s="83"/>
      <c r="I31" s="84" t="str">
        <f t="shared" si="3"/>
        <v/>
      </c>
      <c r="J31" s="84"/>
      <c r="K31" s="84"/>
      <c r="L31" s="50" t="str">
        <f t="shared" si="0"/>
        <v/>
      </c>
      <c r="M31" s="50"/>
      <c r="N31" s="85" t="str">
        <f ca="1">IF(B31="","",IF(COUNTIF(引用リスト!$Q$2:$Q$16,YEAR(TODAY()))=1,ROUNDDOWN(B31*$U$23/100*L31/366,0),ROUNDDOWN(B31*$U$23/100*L31/365,0)))</f>
        <v/>
      </c>
      <c r="O31" s="86"/>
      <c r="P31" s="86"/>
      <c r="Q31" s="86"/>
      <c r="R31" s="86"/>
      <c r="S31" s="87"/>
      <c r="T31" s="50"/>
      <c r="U31" s="50"/>
      <c r="V31" s="50"/>
      <c r="W31" s="50"/>
      <c r="X31" s="23"/>
      <c r="Z31" s="21" t="str">
        <f t="shared" si="4"/>
        <v/>
      </c>
      <c r="AA31" s="21" t="str">
        <f>IF(Z31="","",WORKDAY(Z31-1,1,引用リスト!$O$2:$O$42))</f>
        <v/>
      </c>
      <c r="AB31" s="20" t="str">
        <f t="shared" si="1"/>
        <v/>
      </c>
    </row>
    <row r="32" spans="2:30" ht="18.75" customHeight="1">
      <c r="B32" s="78"/>
      <c r="C32" s="91"/>
      <c r="D32" s="91"/>
      <c r="E32" s="92"/>
      <c r="F32" s="81" t="str">
        <f t="shared" ref="F32:F40" si="5">IF(I32="","",I31+1)</f>
        <v/>
      </c>
      <c r="G32" s="82"/>
      <c r="H32" s="83"/>
      <c r="I32" s="84" t="str">
        <f t="shared" si="3"/>
        <v/>
      </c>
      <c r="J32" s="84"/>
      <c r="K32" s="84"/>
      <c r="L32" s="50" t="str">
        <f t="shared" si="0"/>
        <v/>
      </c>
      <c r="M32" s="50"/>
      <c r="N32" s="85" t="str">
        <f ca="1">IF(B32="","",IF(COUNTIF(引用リスト!$Q$2:$Q$16,YEAR(TODAY()))=1,ROUNDDOWN(B32*$U$23/100*L32/366,0),ROUNDDOWN(B32*$U$23/100*L32/365,0)))</f>
        <v/>
      </c>
      <c r="O32" s="86"/>
      <c r="P32" s="86"/>
      <c r="Q32" s="86"/>
      <c r="R32" s="86"/>
      <c r="S32" s="87"/>
      <c r="T32" s="50"/>
      <c r="U32" s="50"/>
      <c r="V32" s="50"/>
      <c r="W32" s="50"/>
      <c r="X32" s="23"/>
      <c r="Z32" s="21" t="str">
        <f t="shared" si="4"/>
        <v/>
      </c>
      <c r="AA32" s="21" t="str">
        <f>IF(Z32="","",WORKDAY(Z32-1,1,引用リスト!$O$2:$O$42))</f>
        <v/>
      </c>
      <c r="AB32" s="20" t="str">
        <f t="shared" si="1"/>
        <v/>
      </c>
    </row>
    <row r="33" spans="2:28" ht="18.75" customHeight="1">
      <c r="B33" s="78"/>
      <c r="C33" s="91"/>
      <c r="D33" s="91"/>
      <c r="E33" s="92"/>
      <c r="F33" s="81" t="str">
        <f t="shared" si="5"/>
        <v/>
      </c>
      <c r="G33" s="82"/>
      <c r="H33" s="83"/>
      <c r="I33" s="84" t="str">
        <f t="shared" si="3"/>
        <v/>
      </c>
      <c r="J33" s="84"/>
      <c r="K33" s="84"/>
      <c r="L33" s="50" t="str">
        <f t="shared" si="0"/>
        <v/>
      </c>
      <c r="M33" s="50"/>
      <c r="N33" s="85" t="str">
        <f ca="1">IF(B33="","",IF(COUNTIF(引用リスト!$Q$2:$Q$16,YEAR(TODAY()))=1,ROUNDDOWN(B33*$U$23/100*L33/366,0),ROUNDDOWN(B33*$U$23/100*L33/365,0)))</f>
        <v/>
      </c>
      <c r="O33" s="86"/>
      <c r="P33" s="86"/>
      <c r="Q33" s="86"/>
      <c r="R33" s="86"/>
      <c r="S33" s="87"/>
      <c r="T33" s="50"/>
      <c r="U33" s="50"/>
      <c r="V33" s="50"/>
      <c r="W33" s="50"/>
      <c r="X33" s="23"/>
      <c r="Z33" s="21" t="str">
        <f t="shared" si="4"/>
        <v/>
      </c>
      <c r="AA33" s="21" t="str">
        <f>IF(Z33="","",WORKDAY(Z33-1,1,引用リスト!$O$2:$O$42))</f>
        <v/>
      </c>
      <c r="AB33" s="20" t="str">
        <f t="shared" si="1"/>
        <v/>
      </c>
    </row>
    <row r="34" spans="2:28" ht="18.75" customHeight="1">
      <c r="B34" s="78"/>
      <c r="C34" s="91"/>
      <c r="D34" s="91"/>
      <c r="E34" s="92"/>
      <c r="F34" s="81" t="str">
        <f t="shared" si="5"/>
        <v/>
      </c>
      <c r="G34" s="82"/>
      <c r="H34" s="83"/>
      <c r="I34" s="84" t="str">
        <f t="shared" si="3"/>
        <v/>
      </c>
      <c r="J34" s="84"/>
      <c r="K34" s="84"/>
      <c r="L34" s="50" t="str">
        <f t="shared" si="0"/>
        <v/>
      </c>
      <c r="M34" s="50"/>
      <c r="N34" s="85" t="str">
        <f ca="1">IF(B34="","",IF(COUNTIF(引用リスト!$Q$2:$Q$16,YEAR(TODAY()))=1,ROUNDDOWN(B34*$U$23/100*L34/366,0),ROUNDDOWN(B34*$U$23/100*L34/365,0)))</f>
        <v/>
      </c>
      <c r="O34" s="86"/>
      <c r="P34" s="86"/>
      <c r="Q34" s="86"/>
      <c r="R34" s="86"/>
      <c r="S34" s="87"/>
      <c r="T34" s="50"/>
      <c r="U34" s="50"/>
      <c r="V34" s="50"/>
      <c r="W34" s="50"/>
      <c r="X34" s="23"/>
      <c r="Z34" s="21" t="str">
        <f t="shared" si="4"/>
        <v/>
      </c>
      <c r="AA34" s="21" t="str">
        <f>IF(Z34="","",WORKDAY(Z34-1,1,引用リスト!$O$2:$O$42))</f>
        <v/>
      </c>
      <c r="AB34" s="20" t="str">
        <f t="shared" si="1"/>
        <v/>
      </c>
    </row>
    <row r="35" spans="2:28" ht="18.75" customHeight="1">
      <c r="B35" s="78"/>
      <c r="C35" s="79"/>
      <c r="D35" s="79"/>
      <c r="E35" s="80"/>
      <c r="F35" s="81" t="str">
        <f t="shared" si="5"/>
        <v/>
      </c>
      <c r="G35" s="82"/>
      <c r="H35" s="83"/>
      <c r="I35" s="84" t="str">
        <f t="shared" si="3"/>
        <v/>
      </c>
      <c r="J35" s="84"/>
      <c r="K35" s="84"/>
      <c r="L35" s="50" t="str">
        <f t="shared" si="0"/>
        <v/>
      </c>
      <c r="M35" s="50"/>
      <c r="N35" s="85" t="str">
        <f ca="1">IF(B35="","",IF(COUNTIF(引用リスト!$Q$2:$Q$16,YEAR(TODAY()))=1,ROUNDDOWN(B35*$U$23/100*L35/366,0),ROUNDDOWN(B35*$U$23/100*L35/365,0)))</f>
        <v/>
      </c>
      <c r="O35" s="86"/>
      <c r="P35" s="86"/>
      <c r="Q35" s="86"/>
      <c r="R35" s="86"/>
      <c r="S35" s="87"/>
      <c r="T35" s="51"/>
      <c r="U35" s="90"/>
      <c r="V35" s="90"/>
      <c r="W35" s="52"/>
      <c r="X35" s="23"/>
      <c r="Z35" s="21" t="str">
        <f t="shared" si="4"/>
        <v/>
      </c>
      <c r="AA35" s="21" t="str">
        <f>IF(Z35="","",WORKDAY(Z35-1,1,引用リスト!$O$2:$O$42))</f>
        <v/>
      </c>
      <c r="AB35" s="20" t="str">
        <f t="shared" si="1"/>
        <v/>
      </c>
    </row>
    <row r="36" spans="2:28" ht="18.75" customHeight="1">
      <c r="B36" s="78"/>
      <c r="C36" s="79"/>
      <c r="D36" s="79"/>
      <c r="E36" s="80"/>
      <c r="F36" s="81" t="str">
        <f t="shared" si="5"/>
        <v/>
      </c>
      <c r="G36" s="82"/>
      <c r="H36" s="83"/>
      <c r="I36" s="84" t="str">
        <f t="shared" si="3"/>
        <v/>
      </c>
      <c r="J36" s="84"/>
      <c r="K36" s="84"/>
      <c r="L36" s="50" t="str">
        <f t="shared" si="0"/>
        <v/>
      </c>
      <c r="M36" s="50"/>
      <c r="N36" s="85" t="str">
        <f ca="1">IF(B36="","",IF(COUNTIF(引用リスト!$Q$2:$Q$16,YEAR(TODAY()))=1,ROUNDDOWN(B36*$U$23/100*L36/366,0),ROUNDDOWN(B36*$U$23/100*L36/365,0)))</f>
        <v/>
      </c>
      <c r="O36" s="86"/>
      <c r="P36" s="86"/>
      <c r="Q36" s="86"/>
      <c r="R36" s="86"/>
      <c r="S36" s="87"/>
      <c r="T36" s="51"/>
      <c r="U36" s="90"/>
      <c r="V36" s="90"/>
      <c r="W36" s="52"/>
      <c r="X36" s="23"/>
      <c r="Z36" s="21" t="str">
        <f t="shared" si="4"/>
        <v/>
      </c>
      <c r="AA36" s="21" t="str">
        <f>IF(Z36="","",WORKDAY(Z36-1,1,引用リスト!$O$2:$O$42))</f>
        <v/>
      </c>
      <c r="AB36" s="20" t="str">
        <f t="shared" si="1"/>
        <v/>
      </c>
    </row>
    <row r="37" spans="2:28" ht="18.75" customHeight="1">
      <c r="B37" s="78"/>
      <c r="C37" s="79"/>
      <c r="D37" s="79"/>
      <c r="E37" s="80"/>
      <c r="F37" s="81" t="str">
        <f t="shared" si="5"/>
        <v/>
      </c>
      <c r="G37" s="82"/>
      <c r="H37" s="83"/>
      <c r="I37" s="84" t="str">
        <f t="shared" si="3"/>
        <v/>
      </c>
      <c r="J37" s="84"/>
      <c r="K37" s="84"/>
      <c r="L37" s="50" t="str">
        <f t="shared" si="0"/>
        <v/>
      </c>
      <c r="M37" s="50"/>
      <c r="N37" s="85" t="str">
        <f ca="1">IF(B37="","",IF(COUNTIF(引用リスト!$Q$2:$Q$16,YEAR(TODAY()))=1,ROUNDDOWN(B37*$U$23/100*L37/366,0),ROUNDDOWN(B37*$U$23/100*L37/365,0)))</f>
        <v/>
      </c>
      <c r="O37" s="86"/>
      <c r="P37" s="86"/>
      <c r="Q37" s="86"/>
      <c r="R37" s="86"/>
      <c r="S37" s="87"/>
      <c r="T37" s="51"/>
      <c r="U37" s="90"/>
      <c r="V37" s="90"/>
      <c r="W37" s="52"/>
      <c r="X37" s="23"/>
      <c r="Z37" s="21" t="str">
        <f t="shared" si="4"/>
        <v/>
      </c>
      <c r="AA37" s="21" t="str">
        <f>IF(Z37="","",WORKDAY(Z37-1,1,引用リスト!$O$2:$O$42))</f>
        <v/>
      </c>
      <c r="AB37" s="20" t="str">
        <f t="shared" si="1"/>
        <v/>
      </c>
    </row>
    <row r="38" spans="2:28" ht="18.75" customHeight="1">
      <c r="B38" s="78"/>
      <c r="C38" s="79"/>
      <c r="D38" s="79"/>
      <c r="E38" s="80"/>
      <c r="F38" s="81" t="str">
        <f t="shared" si="5"/>
        <v/>
      </c>
      <c r="G38" s="82"/>
      <c r="H38" s="83"/>
      <c r="I38" s="84" t="str">
        <f t="shared" si="3"/>
        <v/>
      </c>
      <c r="J38" s="84"/>
      <c r="K38" s="84"/>
      <c r="L38" s="50" t="str">
        <f t="shared" si="0"/>
        <v/>
      </c>
      <c r="M38" s="50"/>
      <c r="N38" s="85" t="str">
        <f ca="1">IF(B38="","",IF(COUNTIF(引用リスト!$Q$2:$Q$16,YEAR(TODAY()))=1,ROUNDDOWN(B38*$U$23/100*L38/366,0),ROUNDDOWN(B38*$U$23/100*L38/365,0)))</f>
        <v/>
      </c>
      <c r="O38" s="86"/>
      <c r="P38" s="86"/>
      <c r="Q38" s="86"/>
      <c r="R38" s="86"/>
      <c r="S38" s="87"/>
      <c r="T38" s="51"/>
      <c r="U38" s="90"/>
      <c r="V38" s="90"/>
      <c r="W38" s="52"/>
      <c r="X38" s="23"/>
      <c r="Z38" s="21" t="str">
        <f t="shared" si="4"/>
        <v/>
      </c>
      <c r="AA38" s="21" t="str">
        <f>IF(Z38="","",WORKDAY(Z38-1,1,引用リスト!$O$2:$O$42))</f>
        <v/>
      </c>
      <c r="AB38" s="20" t="str">
        <f t="shared" si="1"/>
        <v/>
      </c>
    </row>
    <row r="39" spans="2:28" ht="18.75" customHeight="1">
      <c r="B39" s="78"/>
      <c r="C39" s="79"/>
      <c r="D39" s="79"/>
      <c r="E39" s="80"/>
      <c r="F39" s="81" t="str">
        <f t="shared" si="5"/>
        <v/>
      </c>
      <c r="G39" s="82"/>
      <c r="H39" s="83"/>
      <c r="I39" s="84" t="str">
        <f t="shared" si="3"/>
        <v/>
      </c>
      <c r="J39" s="84"/>
      <c r="K39" s="84"/>
      <c r="L39" s="50" t="str">
        <f t="shared" si="0"/>
        <v/>
      </c>
      <c r="M39" s="50"/>
      <c r="N39" s="85" t="str">
        <f ca="1">IF(B39="","",IF(COUNTIF(引用リスト!$Q$2:$Q$16,YEAR(TODAY()))=1,ROUNDDOWN(B39*$U$23/100*L39/366,0),ROUNDDOWN(B39*$U$23/100*L39/365,0)))</f>
        <v/>
      </c>
      <c r="O39" s="86"/>
      <c r="P39" s="86"/>
      <c r="Q39" s="86"/>
      <c r="R39" s="86"/>
      <c r="S39" s="87"/>
      <c r="T39" s="51"/>
      <c r="U39" s="90"/>
      <c r="V39" s="90"/>
      <c r="W39" s="52"/>
      <c r="X39" s="23"/>
      <c r="Z39" s="21" t="str">
        <f t="shared" si="4"/>
        <v/>
      </c>
      <c r="AA39" s="21" t="str">
        <f>IF(Z39="","",WORKDAY(Z39-1,1,引用リスト!$O$2:$O$42))</f>
        <v/>
      </c>
      <c r="AB39" s="20" t="str">
        <f t="shared" si="1"/>
        <v/>
      </c>
    </row>
    <row r="40" spans="2:28" ht="18.75" customHeight="1">
      <c r="B40" s="78"/>
      <c r="C40" s="79"/>
      <c r="D40" s="79"/>
      <c r="E40" s="80"/>
      <c r="F40" s="81" t="str">
        <f t="shared" si="5"/>
        <v/>
      </c>
      <c r="G40" s="82"/>
      <c r="H40" s="83"/>
      <c r="I40" s="84" t="str">
        <f>IF(AB40=AB39,"",AB40)</f>
        <v/>
      </c>
      <c r="J40" s="84"/>
      <c r="K40" s="84"/>
      <c r="L40" s="50" t="str">
        <f t="shared" si="0"/>
        <v/>
      </c>
      <c r="M40" s="50"/>
      <c r="N40" s="85" t="str">
        <f ca="1">IF(B40="","",IF(COUNTIF(引用リスト!$Q$2:$Q$16,YEAR(TODAY()))=1,ROUNDDOWN(B40*$U$23/100*L40/366,0),ROUNDDOWN(B40*$U$23/100*L40/365,0)))</f>
        <v/>
      </c>
      <c r="O40" s="86"/>
      <c r="P40" s="86"/>
      <c r="Q40" s="86"/>
      <c r="R40" s="86"/>
      <c r="S40" s="87"/>
      <c r="T40" s="51"/>
      <c r="U40" s="88"/>
      <c r="V40" s="88"/>
      <c r="W40" s="89"/>
      <c r="X40" s="23"/>
      <c r="Z40" s="21" t="str">
        <f>IF(OR(Z3="",AA3="",AB3=""),"",AA3)</f>
        <v/>
      </c>
      <c r="AA40" s="21" t="str">
        <f>IF(Z40="","",WORKDAY(Z40-1,1,引用リスト!$O$2:$O$42))</f>
        <v/>
      </c>
      <c r="AB40" s="20" t="str">
        <f t="shared" si="1"/>
        <v/>
      </c>
    </row>
    <row r="41" spans="2:28" ht="18.75" customHeight="1">
      <c r="B41" s="50" t="s">
        <v>24</v>
      </c>
      <c r="C41" s="50"/>
      <c r="D41" s="50"/>
      <c r="E41" s="50"/>
      <c r="F41" s="50"/>
      <c r="G41" s="50"/>
      <c r="H41" s="50"/>
      <c r="I41" s="50"/>
      <c r="J41" s="50"/>
      <c r="K41" s="50"/>
      <c r="L41" s="51" t="str">
        <f>IF(L28="","",SUM(L28:M40))</f>
        <v/>
      </c>
      <c r="M41" s="52"/>
      <c r="N41" s="53" t="str">
        <f ca="1">IF(N28="","",SUM(N28:S40))</f>
        <v/>
      </c>
      <c r="O41" s="53"/>
      <c r="P41" s="53"/>
      <c r="Q41" s="53"/>
      <c r="R41" s="53"/>
      <c r="S41" s="53"/>
      <c r="T41" s="50"/>
      <c r="U41" s="50"/>
      <c r="V41" s="50"/>
      <c r="W41" s="50"/>
      <c r="X41" s="23"/>
    </row>
    <row r="42" spans="2:28" ht="18.75" customHeight="1">
      <c r="B42" s="28"/>
      <c r="C42" s="28"/>
      <c r="D42" s="28"/>
      <c r="E42" s="28"/>
      <c r="F42" s="28"/>
      <c r="G42" s="28"/>
      <c r="H42" s="28"/>
      <c r="I42" s="28"/>
      <c r="J42" s="28"/>
      <c r="K42" s="28"/>
      <c r="L42" s="28"/>
      <c r="M42" s="28"/>
      <c r="N42" s="28"/>
      <c r="O42" s="28"/>
      <c r="P42" s="28"/>
      <c r="Q42" s="28"/>
      <c r="R42" s="28"/>
      <c r="S42" s="28"/>
      <c r="T42" s="28"/>
      <c r="U42" s="28"/>
      <c r="V42" s="28"/>
      <c r="W42" s="28"/>
      <c r="X42" s="23"/>
    </row>
    <row r="43" spans="2:28">
      <c r="B43" s="107" t="s">
        <v>73</v>
      </c>
      <c r="C43" s="107"/>
      <c r="D43" s="107"/>
      <c r="E43" s="107"/>
      <c r="F43" s="107"/>
      <c r="G43" s="107"/>
      <c r="H43" s="107"/>
      <c r="I43" s="107"/>
      <c r="J43" s="107"/>
      <c r="K43" s="107"/>
      <c r="L43" s="107"/>
      <c r="M43" s="107"/>
      <c r="N43" s="107"/>
      <c r="O43" s="107"/>
      <c r="P43" s="107"/>
      <c r="Q43" s="107"/>
      <c r="R43" s="107"/>
      <c r="S43" s="107"/>
      <c r="T43" s="107"/>
      <c r="U43" s="107"/>
      <c r="V43" s="107"/>
      <c r="W43" s="107"/>
    </row>
  </sheetData>
  <sheetProtection sheet="1" selectLockedCells="1"/>
  <mergeCells count="125">
    <mergeCell ref="B43:W43"/>
    <mergeCell ref="J17:O18"/>
    <mergeCell ref="P17:V18"/>
    <mergeCell ref="W17:W18"/>
    <mergeCell ref="A3:W3"/>
    <mergeCell ref="Q5:W5"/>
    <mergeCell ref="B14:I14"/>
    <mergeCell ref="J14:W14"/>
    <mergeCell ref="B16:I16"/>
    <mergeCell ref="B11:W13"/>
    <mergeCell ref="J16:W16"/>
    <mergeCell ref="I9:N9"/>
    <mergeCell ref="O9:W10"/>
    <mergeCell ref="B17:I18"/>
    <mergeCell ref="B15:I15"/>
    <mergeCell ref="J15:W15"/>
    <mergeCell ref="O23:P23"/>
    <mergeCell ref="S23:T23"/>
    <mergeCell ref="U23:V23"/>
    <mergeCell ref="J21:O21"/>
    <mergeCell ref="J22:O22"/>
    <mergeCell ref="M19:U19"/>
    <mergeCell ref="V19:W19"/>
    <mergeCell ref="M20:U20"/>
    <mergeCell ref="V20:W20"/>
    <mergeCell ref="S22:V22"/>
    <mergeCell ref="B28:E28"/>
    <mergeCell ref="F28:H28"/>
    <mergeCell ref="I28:K28"/>
    <mergeCell ref="L28:M28"/>
    <mergeCell ref="N28:S28"/>
    <mergeCell ref="T28:W28"/>
    <mergeCell ref="B26:E26"/>
    <mergeCell ref="F26:K26"/>
    <mergeCell ref="L26:M26"/>
    <mergeCell ref="N26:S26"/>
    <mergeCell ref="B27:E27"/>
    <mergeCell ref="F27:H27"/>
    <mergeCell ref="I27:K27"/>
    <mergeCell ref="L27:M27"/>
    <mergeCell ref="N27:S27"/>
    <mergeCell ref="B25:H25"/>
    <mergeCell ref="B30:E30"/>
    <mergeCell ref="F30:H30"/>
    <mergeCell ref="I30:K30"/>
    <mergeCell ref="L30:M30"/>
    <mergeCell ref="N30:S30"/>
    <mergeCell ref="T30:W30"/>
    <mergeCell ref="B29:E29"/>
    <mergeCell ref="F29:H29"/>
    <mergeCell ref="I29:K29"/>
    <mergeCell ref="L29:M29"/>
    <mergeCell ref="N29:S29"/>
    <mergeCell ref="T29:W29"/>
    <mergeCell ref="B32:E32"/>
    <mergeCell ref="F32:H32"/>
    <mergeCell ref="I32:K32"/>
    <mergeCell ref="L32:M32"/>
    <mergeCell ref="N32:S32"/>
    <mergeCell ref="T32:W32"/>
    <mergeCell ref="B31:E31"/>
    <mergeCell ref="F31:H31"/>
    <mergeCell ref="I31:K31"/>
    <mergeCell ref="L31:M31"/>
    <mergeCell ref="N31:S31"/>
    <mergeCell ref="T31:W31"/>
    <mergeCell ref="B34:E34"/>
    <mergeCell ref="F34:H34"/>
    <mergeCell ref="I34:K34"/>
    <mergeCell ref="L34:M34"/>
    <mergeCell ref="N34:S34"/>
    <mergeCell ref="T34:W34"/>
    <mergeCell ref="B33:E33"/>
    <mergeCell ref="F33:H33"/>
    <mergeCell ref="I33:K33"/>
    <mergeCell ref="L33:M33"/>
    <mergeCell ref="N33:S33"/>
    <mergeCell ref="T33:W33"/>
    <mergeCell ref="F38:H38"/>
    <mergeCell ref="I38:K38"/>
    <mergeCell ref="L38:M38"/>
    <mergeCell ref="N38:S38"/>
    <mergeCell ref="T38:W38"/>
    <mergeCell ref="B37:E37"/>
    <mergeCell ref="F37:H37"/>
    <mergeCell ref="I37:K37"/>
    <mergeCell ref="L37:M37"/>
    <mergeCell ref="N37:S37"/>
    <mergeCell ref="T37:W37"/>
    <mergeCell ref="B36:E36"/>
    <mergeCell ref="F36:H36"/>
    <mergeCell ref="I36:K36"/>
    <mergeCell ref="L36:M36"/>
    <mergeCell ref="N36:S36"/>
    <mergeCell ref="T36:W36"/>
    <mergeCell ref="B35:E35"/>
    <mergeCell ref="F35:H35"/>
    <mergeCell ref="I35:K35"/>
    <mergeCell ref="L35:M35"/>
    <mergeCell ref="N35:S35"/>
    <mergeCell ref="T35:W35"/>
    <mergeCell ref="Z1:AB1"/>
    <mergeCell ref="B41:K41"/>
    <mergeCell ref="L41:M41"/>
    <mergeCell ref="N41:S41"/>
    <mergeCell ref="T41:W41"/>
    <mergeCell ref="J19:L20"/>
    <mergeCell ref="B21:I23"/>
    <mergeCell ref="B19:I20"/>
    <mergeCell ref="T26:W27"/>
    <mergeCell ref="P21:R21"/>
    <mergeCell ref="P22:R22"/>
    <mergeCell ref="B40:E40"/>
    <mergeCell ref="F40:H40"/>
    <mergeCell ref="I40:K40"/>
    <mergeCell ref="L40:M40"/>
    <mergeCell ref="N40:S40"/>
    <mergeCell ref="T40:W40"/>
    <mergeCell ref="B39:E39"/>
    <mergeCell ref="F39:H39"/>
    <mergeCell ref="I39:K39"/>
    <mergeCell ref="L39:M39"/>
    <mergeCell ref="N39:S39"/>
    <mergeCell ref="T39:W39"/>
    <mergeCell ref="B38:E38"/>
  </mergeCells>
  <phoneticPr fontId="5"/>
  <conditionalFormatting sqref="Z3:AB3">
    <cfRule type="cellIs" dxfId="25" priority="16" operator="equal">
      <formula>""</formula>
    </cfRule>
  </conditionalFormatting>
  <conditionalFormatting sqref="P17:V18 J14:W16 O9:W10">
    <cfRule type="cellIs" dxfId="24" priority="15" operator="equal">
      <formula>""</formula>
    </cfRule>
  </conditionalFormatting>
  <conditionalFormatting sqref="B28:E28">
    <cfRule type="expression" dxfId="23" priority="11">
      <formula>AND($I$28&lt;&gt;"",$B$28="")</formula>
    </cfRule>
  </conditionalFormatting>
  <conditionalFormatting sqref="B29:E29">
    <cfRule type="expression" dxfId="22" priority="6">
      <formula>AND($I$29&lt;&gt;"",$B$29="")</formula>
    </cfRule>
  </conditionalFormatting>
  <conditionalFormatting sqref="B30:E40">
    <cfRule type="expression" dxfId="21" priority="5">
      <formula>AND(I30&lt;&gt;"",B30="")</formula>
    </cfRule>
  </conditionalFormatting>
  <conditionalFormatting sqref="J17:O18">
    <cfRule type="cellIs" dxfId="20" priority="4" operator="equal">
      <formula>""</formula>
    </cfRule>
  </conditionalFormatting>
  <conditionalFormatting sqref="J19:L20">
    <cfRule type="cellIs" dxfId="19" priority="3" operator="equal">
      <formula>""</formula>
    </cfRule>
  </conditionalFormatting>
  <conditionalFormatting sqref="M19:U20">
    <cfRule type="cellIs" dxfId="18" priority="2" operator="equal">
      <formula>""</formula>
    </cfRule>
  </conditionalFormatting>
  <conditionalFormatting sqref="Q5:W5">
    <cfRule type="cellIs" dxfId="17" priority="1" operator="equal">
      <formula>""</formula>
    </cfRule>
  </conditionalFormatting>
  <hyperlinks>
    <hyperlink ref="B43:W43" location="手入力!A1" display="↑↑↑自動算出される期間に誤りがある場合は、手入力シートを活用してください↑↑↑" xr:uid="{79AAC9F7-39D3-4B5F-B5DD-E2BA51013118}"/>
  </hyperlinks>
  <printOptions horizontalCentered="1"/>
  <pageMargins left="3.937007874015748E-2" right="3.937007874015748E-2" top="0.78740157480314965" bottom="0.59055118110236227" header="0.31496062992125984" footer="0.31496062992125984"/>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000-000000000000}">
          <x14:formula1>
            <xm:f>引用リスト!$A$2:$A$7</xm:f>
          </x14:formula1>
          <xm:sqref>Q5:W5</xm:sqref>
        </x14:dataValidation>
        <x14:dataValidation type="list" allowBlank="1" showInputMessage="1" xr:uid="{00000000-0002-0000-0000-000002000000}">
          <x14:formula1>
            <xm:f>引用リスト!$B$2:$B$9</xm:f>
          </x14:formula1>
          <xm:sqref>J19:L20</xm:sqref>
        </x14:dataValidation>
        <x14:dataValidation type="list" allowBlank="1" showInputMessage="1" showErrorMessage="1" xr:uid="{7DA63B5B-19B8-4502-BC52-AF23799F3B00}">
          <x14:formula1>
            <xm:f>引用リスト!$P$2:$P$32</xm:f>
          </x14:formula1>
          <xm:sqref>AB3</xm:sqref>
        </x14:dataValidation>
        <x14:dataValidation type="list" allowBlank="1" showInputMessage="1" xr:uid="{00000000-0002-0000-0000-000001000000}">
          <x14:formula1>
            <xm:f>引用リスト!$F$3:$F$12</xm:f>
          </x14:formula1>
          <xm:sqref>J16:W16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0F9F-117E-4CA9-8A32-6B5FE43AA45A}">
  <sheetPr codeName="Sheet3"/>
  <dimension ref="A1:AD43"/>
  <sheetViews>
    <sheetView showGridLines="0" zoomScaleNormal="100" zoomScaleSheetLayoutView="100" workbookViewId="0">
      <selection activeCell="J16" sqref="J16:W16"/>
    </sheetView>
  </sheetViews>
  <sheetFormatPr defaultColWidth="9" defaultRowHeight="13.5"/>
  <cols>
    <col min="1" max="6" width="3.625" style="24" customWidth="1"/>
    <col min="7" max="7" width="4.625" style="24" customWidth="1"/>
    <col min="8" max="8" width="2" style="24" customWidth="1"/>
    <col min="9" max="10" width="3.625" style="24" customWidth="1"/>
    <col min="11" max="11" width="2.75" style="24" customWidth="1"/>
    <col min="12" max="12" width="6.5" style="24" customWidth="1"/>
    <col min="13" max="14" width="3.625" style="24" customWidth="1"/>
    <col min="15" max="15" width="3.5" style="24" bestFit="1" customWidth="1"/>
    <col min="16" max="17" width="3.625" style="24" customWidth="1"/>
    <col min="18" max="18" width="1.75" style="24" customWidth="1"/>
    <col min="19" max="21" width="3.625" style="24" customWidth="1"/>
    <col min="22" max="22" width="5.375" style="24" customWidth="1"/>
    <col min="23" max="24" width="3.625" style="24" customWidth="1"/>
    <col min="25" max="25" width="9" style="24"/>
    <col min="26" max="28" width="12.875" style="24" bestFit="1" customWidth="1"/>
    <col min="29" max="16384" width="9" style="24"/>
  </cols>
  <sheetData>
    <row r="1" spans="1:28" ht="19.5" customHeight="1">
      <c r="A1" s="23" t="s">
        <v>0</v>
      </c>
      <c r="B1" s="23"/>
      <c r="C1" s="23"/>
      <c r="D1" s="23"/>
      <c r="E1" s="23"/>
      <c r="F1" s="23"/>
      <c r="G1" s="23"/>
      <c r="H1" s="23"/>
      <c r="I1" s="23"/>
      <c r="J1" s="23"/>
      <c r="K1" s="23"/>
      <c r="L1" s="23"/>
      <c r="M1" s="23"/>
      <c r="N1" s="23"/>
      <c r="O1" s="23"/>
      <c r="P1" s="23"/>
      <c r="Q1" s="23"/>
      <c r="R1" s="23"/>
      <c r="S1" s="23"/>
      <c r="T1" s="23"/>
      <c r="U1" s="23"/>
      <c r="V1" s="23"/>
      <c r="W1" s="23"/>
      <c r="X1" s="23"/>
      <c r="Z1" s="47" t="s">
        <v>65</v>
      </c>
      <c r="AA1" s="48"/>
      <c r="AB1" s="49"/>
    </row>
    <row r="2" spans="1:28" ht="14.25">
      <c r="A2" s="23"/>
      <c r="B2" s="23"/>
      <c r="C2" s="23"/>
      <c r="D2" s="23"/>
      <c r="E2" s="23"/>
      <c r="F2" s="23"/>
      <c r="G2" s="23"/>
      <c r="H2" s="23"/>
      <c r="I2" s="23"/>
      <c r="J2" s="23"/>
      <c r="K2" s="23"/>
      <c r="L2" s="23"/>
      <c r="M2" s="23"/>
      <c r="N2" s="23"/>
      <c r="O2" s="23"/>
      <c r="P2" s="23"/>
      <c r="Q2" s="23"/>
      <c r="R2" s="23"/>
      <c r="S2" s="23"/>
      <c r="T2" s="23"/>
      <c r="U2" s="23"/>
      <c r="V2" s="23"/>
      <c r="W2" s="23"/>
      <c r="X2" s="23"/>
      <c r="Z2" s="25" t="s">
        <v>66</v>
      </c>
      <c r="AA2" s="25" t="s">
        <v>67</v>
      </c>
      <c r="AB2" s="25" t="s">
        <v>68</v>
      </c>
    </row>
    <row r="3" spans="1:28" ht="15.95" customHeight="1">
      <c r="A3" s="116" t="s">
        <v>1</v>
      </c>
      <c r="B3" s="116"/>
      <c r="C3" s="116"/>
      <c r="D3" s="116"/>
      <c r="E3" s="116"/>
      <c r="F3" s="116"/>
      <c r="G3" s="116"/>
      <c r="H3" s="116"/>
      <c r="I3" s="116"/>
      <c r="J3" s="116"/>
      <c r="K3" s="116"/>
      <c r="L3" s="116"/>
      <c r="M3" s="116"/>
      <c r="N3" s="116"/>
      <c r="O3" s="116"/>
      <c r="P3" s="116"/>
      <c r="Q3" s="116"/>
      <c r="R3" s="116"/>
      <c r="S3" s="116"/>
      <c r="T3" s="116"/>
      <c r="U3" s="116"/>
      <c r="V3" s="116"/>
      <c r="W3" s="116"/>
      <c r="X3" s="23"/>
      <c r="Z3" s="39"/>
      <c r="AA3" s="39"/>
      <c r="AB3" s="40"/>
    </row>
    <row r="4" spans="1:28" ht="9.9499999999999993" customHeight="1">
      <c r="A4" s="43"/>
      <c r="B4" s="43"/>
      <c r="C4" s="43"/>
      <c r="D4" s="43"/>
      <c r="E4" s="43"/>
      <c r="F4" s="43"/>
      <c r="G4" s="43"/>
      <c r="H4" s="43"/>
      <c r="I4" s="43"/>
      <c r="J4" s="43"/>
      <c r="K4" s="43"/>
      <c r="L4" s="43"/>
      <c r="M4" s="43"/>
      <c r="N4" s="43"/>
      <c r="O4" s="43"/>
      <c r="P4" s="43"/>
      <c r="Q4" s="43"/>
      <c r="R4" s="43"/>
      <c r="S4" s="43"/>
      <c r="T4" s="43"/>
      <c r="U4" s="43"/>
      <c r="V4" s="43"/>
      <c r="W4" s="43"/>
      <c r="X4" s="23"/>
    </row>
    <row r="5" spans="1:28" ht="15.95" customHeight="1">
      <c r="A5" s="23"/>
      <c r="B5" s="23"/>
      <c r="C5" s="23"/>
      <c r="D5" s="23"/>
      <c r="E5" s="23"/>
      <c r="F5" s="23"/>
      <c r="G5" s="23"/>
      <c r="H5" s="23"/>
      <c r="I5" s="23"/>
      <c r="J5" s="23"/>
      <c r="K5" s="23"/>
      <c r="L5" s="23"/>
      <c r="M5" s="23"/>
      <c r="N5" s="23"/>
      <c r="O5" s="23"/>
      <c r="P5" s="23"/>
      <c r="Q5" s="117"/>
      <c r="R5" s="118"/>
      <c r="S5" s="118"/>
      <c r="T5" s="118"/>
      <c r="U5" s="118"/>
      <c r="V5" s="118"/>
      <c r="W5" s="118"/>
      <c r="X5" s="27"/>
    </row>
    <row r="6" spans="1:28" ht="9.9499999999999993" customHeight="1">
      <c r="A6" s="23"/>
      <c r="B6" s="23"/>
      <c r="C6" s="23"/>
      <c r="D6" s="23"/>
      <c r="E6" s="23"/>
      <c r="F6" s="23"/>
      <c r="G6" s="23"/>
      <c r="H6" s="23"/>
      <c r="I6" s="23"/>
      <c r="J6" s="23"/>
      <c r="K6" s="23"/>
      <c r="L6" s="23"/>
      <c r="M6" s="23"/>
      <c r="N6" s="23"/>
      <c r="O6" s="23"/>
      <c r="P6" s="23"/>
      <c r="Q6" s="23"/>
      <c r="R6" s="23"/>
      <c r="S6" s="23"/>
      <c r="T6" s="23"/>
      <c r="U6" s="23"/>
      <c r="V6" s="23"/>
      <c r="W6" s="23"/>
      <c r="X6" s="23"/>
    </row>
    <row r="7" spans="1:28" ht="22.5" customHeight="1">
      <c r="A7" s="23"/>
      <c r="B7" s="23" t="s">
        <v>2</v>
      </c>
      <c r="C7" s="23"/>
      <c r="D7" s="23"/>
      <c r="E7" s="23"/>
      <c r="F7" s="23"/>
      <c r="G7" s="23"/>
      <c r="H7" s="23"/>
      <c r="I7" s="23"/>
      <c r="J7" s="23"/>
      <c r="K7" s="23"/>
      <c r="L7" s="23"/>
      <c r="M7" s="23"/>
      <c r="N7" s="23"/>
      <c r="O7" s="23"/>
      <c r="P7" s="23"/>
      <c r="Q7" s="23"/>
      <c r="R7" s="23"/>
      <c r="S7" s="23"/>
      <c r="T7" s="23"/>
      <c r="U7" s="23"/>
      <c r="V7" s="23"/>
      <c r="W7" s="23"/>
      <c r="X7" s="23"/>
    </row>
    <row r="8" spans="1:28" ht="12" customHeight="1">
      <c r="A8" s="23"/>
      <c r="B8" s="23"/>
      <c r="C8" s="23"/>
      <c r="D8" s="23"/>
      <c r="E8" s="23"/>
      <c r="F8" s="23"/>
      <c r="G8" s="23"/>
      <c r="H8" s="23"/>
      <c r="I8" s="23"/>
      <c r="J8" s="23"/>
      <c r="K8" s="23"/>
      <c r="M8" s="23"/>
      <c r="N8" s="23"/>
      <c r="O8" s="23"/>
      <c r="P8" s="28"/>
      <c r="Q8" s="28"/>
      <c r="R8" s="28"/>
      <c r="S8" s="28"/>
      <c r="T8" s="28"/>
      <c r="U8" s="28"/>
      <c r="V8" s="28"/>
      <c r="W8" s="28"/>
      <c r="X8" s="29"/>
    </row>
    <row r="9" spans="1:28" ht="21.95" customHeight="1">
      <c r="A9" s="23"/>
      <c r="B9" s="23"/>
      <c r="C9" s="23"/>
      <c r="D9" s="23"/>
      <c r="E9" s="23"/>
      <c r="F9" s="23"/>
      <c r="G9" s="23"/>
      <c r="H9" s="23"/>
      <c r="I9" s="131" t="s">
        <v>25</v>
      </c>
      <c r="J9" s="131"/>
      <c r="K9" s="131"/>
      <c r="L9" s="131"/>
      <c r="M9" s="131"/>
      <c r="N9" s="131"/>
      <c r="O9" s="132"/>
      <c r="P9" s="132"/>
      <c r="Q9" s="132"/>
      <c r="R9" s="132"/>
      <c r="S9" s="132"/>
      <c r="T9" s="132"/>
      <c r="U9" s="132"/>
      <c r="V9" s="132"/>
      <c r="W9" s="132"/>
      <c r="X9" s="28"/>
    </row>
    <row r="10" spans="1:28" ht="21.95" customHeight="1">
      <c r="A10" s="23"/>
      <c r="B10" s="23"/>
      <c r="C10" s="23"/>
      <c r="D10" s="23"/>
      <c r="E10" s="23"/>
      <c r="F10" s="23"/>
      <c r="G10" s="23"/>
      <c r="H10" s="23"/>
      <c r="I10" s="23"/>
      <c r="J10" s="23"/>
      <c r="K10" s="23"/>
      <c r="M10" s="23"/>
      <c r="N10" s="23"/>
      <c r="O10" s="132"/>
      <c r="P10" s="132"/>
      <c r="Q10" s="132"/>
      <c r="R10" s="132"/>
      <c r="S10" s="132"/>
      <c r="T10" s="132"/>
      <c r="U10" s="132"/>
      <c r="V10" s="132"/>
      <c r="W10" s="132"/>
      <c r="X10" s="28"/>
    </row>
    <row r="11" spans="1:28" ht="23.25" customHeight="1">
      <c r="A11" s="23"/>
      <c r="B11" s="127" t="s">
        <v>3</v>
      </c>
      <c r="C11" s="127"/>
      <c r="D11" s="127"/>
      <c r="E11" s="127"/>
      <c r="F11" s="127"/>
      <c r="G11" s="127"/>
      <c r="H11" s="127"/>
      <c r="I11" s="127"/>
      <c r="J11" s="127"/>
      <c r="K11" s="127"/>
      <c r="L11" s="127"/>
      <c r="M11" s="127"/>
      <c r="N11" s="127"/>
      <c r="O11" s="127"/>
      <c r="P11" s="127"/>
      <c r="Q11" s="127"/>
      <c r="R11" s="127"/>
      <c r="S11" s="127"/>
      <c r="T11" s="127"/>
      <c r="U11" s="127"/>
      <c r="V11" s="127"/>
      <c r="W11" s="127"/>
      <c r="X11" s="28"/>
    </row>
    <row r="12" spans="1:28" ht="15.75" customHeight="1">
      <c r="A12" s="23"/>
      <c r="B12" s="127"/>
      <c r="C12" s="127"/>
      <c r="D12" s="127"/>
      <c r="E12" s="127"/>
      <c r="F12" s="127"/>
      <c r="G12" s="127"/>
      <c r="H12" s="127"/>
      <c r="I12" s="127"/>
      <c r="J12" s="127"/>
      <c r="K12" s="127"/>
      <c r="L12" s="127"/>
      <c r="M12" s="127"/>
      <c r="N12" s="127"/>
      <c r="O12" s="127"/>
      <c r="P12" s="127"/>
      <c r="Q12" s="127"/>
      <c r="R12" s="127"/>
      <c r="S12" s="127"/>
      <c r="T12" s="127"/>
      <c r="U12" s="127"/>
      <c r="V12" s="127"/>
      <c r="W12" s="127"/>
      <c r="X12" s="23"/>
    </row>
    <row r="13" spans="1:28" ht="19.5" customHeight="1">
      <c r="A13" s="23" t="s">
        <v>26</v>
      </c>
      <c r="B13" s="127"/>
      <c r="C13" s="127"/>
      <c r="D13" s="127"/>
      <c r="E13" s="127"/>
      <c r="F13" s="127"/>
      <c r="G13" s="127"/>
      <c r="H13" s="127"/>
      <c r="I13" s="127"/>
      <c r="J13" s="127"/>
      <c r="K13" s="127"/>
      <c r="L13" s="127"/>
      <c r="M13" s="127"/>
      <c r="N13" s="127"/>
      <c r="O13" s="127"/>
      <c r="P13" s="127"/>
      <c r="Q13" s="127"/>
      <c r="R13" s="127"/>
      <c r="S13" s="127"/>
      <c r="T13" s="127"/>
      <c r="U13" s="127"/>
      <c r="V13" s="127"/>
      <c r="W13" s="127"/>
      <c r="X13" s="23"/>
    </row>
    <row r="14" spans="1:28" ht="37.5" customHeight="1">
      <c r="B14" s="119" t="s">
        <v>27</v>
      </c>
      <c r="C14" s="120"/>
      <c r="D14" s="120"/>
      <c r="E14" s="120"/>
      <c r="F14" s="120"/>
      <c r="G14" s="120"/>
      <c r="H14" s="120"/>
      <c r="I14" s="121"/>
      <c r="J14" s="122"/>
      <c r="K14" s="123"/>
      <c r="L14" s="123"/>
      <c r="M14" s="123"/>
      <c r="N14" s="123"/>
      <c r="O14" s="123"/>
      <c r="P14" s="123"/>
      <c r="Q14" s="123"/>
      <c r="R14" s="123"/>
      <c r="S14" s="123"/>
      <c r="T14" s="123"/>
      <c r="U14" s="123"/>
      <c r="V14" s="123"/>
      <c r="W14" s="124"/>
      <c r="X14" s="23"/>
    </row>
    <row r="15" spans="1:28" ht="37.5" customHeight="1">
      <c r="B15" s="119" t="s">
        <v>64</v>
      </c>
      <c r="C15" s="120"/>
      <c r="D15" s="120"/>
      <c r="E15" s="120"/>
      <c r="F15" s="120"/>
      <c r="G15" s="120"/>
      <c r="H15" s="120"/>
      <c r="I15" s="121"/>
      <c r="J15" s="122"/>
      <c r="K15" s="123"/>
      <c r="L15" s="123"/>
      <c r="M15" s="123"/>
      <c r="N15" s="123"/>
      <c r="O15" s="123"/>
      <c r="P15" s="123"/>
      <c r="Q15" s="123"/>
      <c r="R15" s="123"/>
      <c r="S15" s="123"/>
      <c r="T15" s="123"/>
      <c r="U15" s="123"/>
      <c r="V15" s="123"/>
      <c r="W15" s="124"/>
      <c r="X15" s="23"/>
    </row>
    <row r="16" spans="1:28" ht="37.5" customHeight="1">
      <c r="B16" s="119" t="s">
        <v>4</v>
      </c>
      <c r="C16" s="125"/>
      <c r="D16" s="125"/>
      <c r="E16" s="125"/>
      <c r="F16" s="125"/>
      <c r="G16" s="125"/>
      <c r="H16" s="125"/>
      <c r="I16" s="126"/>
      <c r="J16" s="128"/>
      <c r="K16" s="129"/>
      <c r="L16" s="129"/>
      <c r="M16" s="129"/>
      <c r="N16" s="129"/>
      <c r="O16" s="129"/>
      <c r="P16" s="129"/>
      <c r="Q16" s="129"/>
      <c r="R16" s="129"/>
      <c r="S16" s="129"/>
      <c r="T16" s="129"/>
      <c r="U16" s="129"/>
      <c r="V16" s="129"/>
      <c r="W16" s="130"/>
      <c r="X16" s="23"/>
    </row>
    <row r="17" spans="2:30" ht="18.75" customHeight="1">
      <c r="B17" s="60" t="s">
        <v>5</v>
      </c>
      <c r="C17" s="133"/>
      <c r="D17" s="133"/>
      <c r="E17" s="133"/>
      <c r="F17" s="133"/>
      <c r="G17" s="133"/>
      <c r="H17" s="133"/>
      <c r="I17" s="134"/>
      <c r="J17" s="108"/>
      <c r="K17" s="109"/>
      <c r="L17" s="109"/>
      <c r="M17" s="109"/>
      <c r="N17" s="109"/>
      <c r="O17" s="109"/>
      <c r="P17" s="112"/>
      <c r="Q17" s="113"/>
      <c r="R17" s="113"/>
      <c r="S17" s="113"/>
      <c r="T17" s="113"/>
      <c r="U17" s="113"/>
      <c r="V17" s="113"/>
      <c r="W17" s="72" t="s">
        <v>6</v>
      </c>
      <c r="X17" s="23"/>
    </row>
    <row r="18" spans="2:30" ht="18.75" customHeight="1">
      <c r="B18" s="135"/>
      <c r="C18" s="136"/>
      <c r="D18" s="136"/>
      <c r="E18" s="136"/>
      <c r="F18" s="136"/>
      <c r="G18" s="136"/>
      <c r="H18" s="136"/>
      <c r="I18" s="137"/>
      <c r="J18" s="110"/>
      <c r="K18" s="111"/>
      <c r="L18" s="111"/>
      <c r="M18" s="111"/>
      <c r="N18" s="111"/>
      <c r="O18" s="111"/>
      <c r="P18" s="114"/>
      <c r="Q18" s="115"/>
      <c r="R18" s="115"/>
      <c r="S18" s="115"/>
      <c r="T18" s="115"/>
      <c r="U18" s="115"/>
      <c r="V18" s="115"/>
      <c r="W18" s="75"/>
      <c r="X18" s="23"/>
    </row>
    <row r="19" spans="2:30" ht="18.75" customHeight="1">
      <c r="B19" s="69" t="s">
        <v>7</v>
      </c>
      <c r="C19" s="61"/>
      <c r="D19" s="61"/>
      <c r="E19" s="61"/>
      <c r="F19" s="61"/>
      <c r="G19" s="61"/>
      <c r="H19" s="61"/>
      <c r="I19" s="62"/>
      <c r="J19" s="54"/>
      <c r="K19" s="55"/>
      <c r="L19" s="56"/>
      <c r="M19" s="108"/>
      <c r="N19" s="145"/>
      <c r="O19" s="145"/>
      <c r="P19" s="145"/>
      <c r="Q19" s="145"/>
      <c r="R19" s="145"/>
      <c r="S19" s="145"/>
      <c r="T19" s="145"/>
      <c r="U19" s="145"/>
      <c r="V19" s="146" t="s">
        <v>8</v>
      </c>
      <c r="W19" s="147"/>
      <c r="X19" s="23"/>
    </row>
    <row r="20" spans="2:30" ht="18.75" customHeight="1">
      <c r="B20" s="66"/>
      <c r="C20" s="67"/>
      <c r="D20" s="67"/>
      <c r="E20" s="67"/>
      <c r="F20" s="67"/>
      <c r="G20" s="67"/>
      <c r="H20" s="67"/>
      <c r="I20" s="68"/>
      <c r="J20" s="57"/>
      <c r="K20" s="58"/>
      <c r="L20" s="59"/>
      <c r="M20" s="110"/>
      <c r="N20" s="148"/>
      <c r="O20" s="148"/>
      <c r="P20" s="148"/>
      <c r="Q20" s="148"/>
      <c r="R20" s="148"/>
      <c r="S20" s="148"/>
      <c r="T20" s="148"/>
      <c r="U20" s="148"/>
      <c r="V20" s="93" t="s">
        <v>9</v>
      </c>
      <c r="W20" s="94"/>
      <c r="X20" s="23"/>
    </row>
    <row r="21" spans="2:30" ht="18.75" customHeight="1">
      <c r="B21" s="60" t="s">
        <v>10</v>
      </c>
      <c r="C21" s="61"/>
      <c r="D21" s="61"/>
      <c r="E21" s="61"/>
      <c r="F21" s="61"/>
      <c r="G21" s="61"/>
      <c r="H21" s="61"/>
      <c r="I21" s="62"/>
      <c r="J21" s="141" t="str">
        <f>IF(Z3="","",Z3)</f>
        <v/>
      </c>
      <c r="K21" s="142"/>
      <c r="L21" s="142"/>
      <c r="M21" s="142"/>
      <c r="N21" s="142"/>
      <c r="O21" s="142"/>
      <c r="P21" s="76" t="s">
        <v>45</v>
      </c>
      <c r="Q21" s="76"/>
      <c r="R21" s="76"/>
      <c r="S21" s="30"/>
      <c r="T21" s="30"/>
      <c r="U21" s="30"/>
      <c r="V21" s="30"/>
      <c r="W21" s="31"/>
      <c r="X21" s="23"/>
    </row>
    <row r="22" spans="2:30" ht="18.75" customHeight="1">
      <c r="B22" s="63"/>
      <c r="C22" s="64"/>
      <c r="D22" s="64"/>
      <c r="E22" s="64"/>
      <c r="F22" s="64"/>
      <c r="G22" s="64"/>
      <c r="H22" s="64"/>
      <c r="I22" s="65"/>
      <c r="J22" s="143" t="str">
        <f>IF(I28="","",AA3)</f>
        <v/>
      </c>
      <c r="K22" s="144"/>
      <c r="L22" s="144"/>
      <c r="M22" s="144"/>
      <c r="N22" s="144"/>
      <c r="O22" s="144"/>
      <c r="P22" s="77" t="s">
        <v>46</v>
      </c>
      <c r="Q22" s="77"/>
      <c r="R22" s="77"/>
      <c r="S22" s="95" t="str">
        <f ca="1">N41</f>
        <v/>
      </c>
      <c r="T22" s="96"/>
      <c r="U22" s="96"/>
      <c r="V22" s="96"/>
      <c r="W22" s="32" t="s">
        <v>6</v>
      </c>
      <c r="X22" s="23"/>
    </row>
    <row r="23" spans="2:30" ht="18.75" customHeight="1">
      <c r="B23" s="66"/>
      <c r="C23" s="67"/>
      <c r="D23" s="67"/>
      <c r="E23" s="67"/>
      <c r="F23" s="67"/>
      <c r="G23" s="67"/>
      <c r="H23" s="67"/>
      <c r="I23" s="68"/>
      <c r="J23" s="33"/>
      <c r="K23" s="34"/>
      <c r="L23" s="34"/>
      <c r="M23" s="34"/>
      <c r="N23" s="34"/>
      <c r="O23" s="138" t="str">
        <f>L41</f>
        <v/>
      </c>
      <c r="P23" s="139"/>
      <c r="Q23" s="44" t="s">
        <v>11</v>
      </c>
      <c r="R23" s="44"/>
      <c r="S23" s="74" t="s">
        <v>12</v>
      </c>
      <c r="T23" s="74"/>
      <c r="U23" s="140" t="str">
        <f>IF(J16="","",IF(引用リスト!E5=引用リスト!G2,VLOOKUP(支払日固定!J16,引用リスト!F3:N12,2,FALSE),IF(引用リスト!E5=引用リスト!H2,VLOOKUP(支払日固定!J16,引用リスト!F3:N12,3,FALSE),IF(引用リスト!E5=引用リスト!I2,VLOOKUP(支払日固定!J16,引用リスト!F3:N12,4,FALSE),IF(引用リスト!E5=引用リスト!J2,VLOOKUP(支払日固定!J16,引用リスト!F3:N12,5,FALSE),IF(引用リスト!E5=引用リスト!K2,VLOOKUP(支払日固定!J16,引用リスト!F3:N12,6,FALSE),IF(引用リスト!E5=引用リスト!L2,VLOOKUP(支払日固定!J16,引用リスト!F3:N12,7,FALSE),IF(引用リスト!E5=引用リスト!M2,VLOOKUP(支払日固定!J16,引用リスト!F3:N12,8,FALSE),IF(引用リスト!E5=引用リスト!N2,VLOOKUP(支払日固定!J16,引用リスト!F3:N12,9,FALSE))))))))))</f>
        <v/>
      </c>
      <c r="V23" s="140"/>
      <c r="W23" s="36" t="s">
        <v>13</v>
      </c>
      <c r="X23" s="23"/>
      <c r="Z23" s="37" t="str">
        <f>IF(U23=引用リスト!G12,"←利子補給率を入力してください。","")</f>
        <v/>
      </c>
    </row>
    <row r="24" spans="2:30" ht="12.95" customHeight="1">
      <c r="B24" s="28"/>
      <c r="C24" s="28"/>
      <c r="D24" s="28"/>
      <c r="E24" s="28"/>
      <c r="F24" s="28"/>
      <c r="G24" s="28"/>
      <c r="H24" s="28"/>
      <c r="I24" s="28"/>
      <c r="J24" s="28"/>
      <c r="K24" s="28"/>
      <c r="L24" s="28"/>
      <c r="M24" s="28"/>
      <c r="N24" s="28"/>
      <c r="O24" s="28"/>
      <c r="P24" s="28"/>
      <c r="Q24" s="28"/>
      <c r="R24" s="28"/>
      <c r="S24" s="28"/>
      <c r="T24" s="28"/>
      <c r="U24" s="28"/>
      <c r="V24" s="28"/>
      <c r="W24" s="28"/>
      <c r="X24" s="23"/>
    </row>
    <row r="25" spans="2:30" ht="18.75" customHeight="1">
      <c r="B25" s="106" t="s">
        <v>14</v>
      </c>
      <c r="C25" s="106"/>
      <c r="D25" s="106"/>
      <c r="E25" s="106"/>
      <c r="F25" s="106"/>
      <c r="G25" s="106"/>
      <c r="H25" s="106"/>
      <c r="I25" s="28"/>
      <c r="J25" s="28"/>
      <c r="K25" s="28"/>
      <c r="L25" s="28"/>
      <c r="M25" s="28"/>
      <c r="N25" s="28"/>
      <c r="O25" s="28"/>
      <c r="P25" s="28"/>
      <c r="Q25" s="28"/>
      <c r="R25" s="28"/>
      <c r="S25" s="28"/>
      <c r="T25" s="28"/>
      <c r="U25" s="28"/>
      <c r="V25" s="28"/>
      <c r="W25" s="28"/>
      <c r="X25" s="23"/>
    </row>
    <row r="26" spans="2:30" ht="19.5" customHeight="1">
      <c r="B26" s="98" t="s">
        <v>15</v>
      </c>
      <c r="C26" s="98"/>
      <c r="D26" s="98"/>
      <c r="E26" s="98"/>
      <c r="F26" s="98" t="s">
        <v>16</v>
      </c>
      <c r="G26" s="98"/>
      <c r="H26" s="98"/>
      <c r="I26" s="98"/>
      <c r="J26" s="98"/>
      <c r="K26" s="98"/>
      <c r="L26" s="98" t="s">
        <v>17</v>
      </c>
      <c r="M26" s="98"/>
      <c r="N26" s="98" t="s">
        <v>18</v>
      </c>
      <c r="O26" s="98"/>
      <c r="P26" s="98"/>
      <c r="Q26" s="98"/>
      <c r="R26" s="98"/>
      <c r="S26" s="98"/>
      <c r="T26" s="70" t="s">
        <v>19</v>
      </c>
      <c r="U26" s="71"/>
      <c r="V26" s="71"/>
      <c r="W26" s="72"/>
      <c r="X26" s="23"/>
    </row>
    <row r="27" spans="2:30" ht="19.5" customHeight="1">
      <c r="B27" s="99" t="s">
        <v>20</v>
      </c>
      <c r="C27" s="99"/>
      <c r="D27" s="99"/>
      <c r="E27" s="99"/>
      <c r="F27" s="100" t="s">
        <v>21</v>
      </c>
      <c r="G27" s="101"/>
      <c r="H27" s="101"/>
      <c r="I27" s="101" t="s">
        <v>22</v>
      </c>
      <c r="J27" s="101"/>
      <c r="K27" s="102"/>
      <c r="L27" s="99" t="s">
        <v>23</v>
      </c>
      <c r="M27" s="99"/>
      <c r="N27" s="103" t="s">
        <v>20</v>
      </c>
      <c r="O27" s="104"/>
      <c r="P27" s="104"/>
      <c r="Q27" s="104"/>
      <c r="R27" s="104"/>
      <c r="S27" s="105"/>
      <c r="T27" s="73"/>
      <c r="U27" s="74"/>
      <c r="V27" s="74"/>
      <c r="W27" s="75"/>
      <c r="X27" s="23"/>
      <c r="Z27" s="22" t="str">
        <f>IF(AB3="","毎月●日","毎月"&amp;AB3&amp;"日")</f>
        <v>毎月●日</v>
      </c>
      <c r="AA27" s="45"/>
    </row>
    <row r="28" spans="2:30" ht="18.75" customHeight="1">
      <c r="B28" s="97"/>
      <c r="C28" s="97"/>
      <c r="D28" s="97"/>
      <c r="E28" s="97"/>
      <c r="F28" s="84" t="str">
        <f>IF(Z3="","",Z3)</f>
        <v/>
      </c>
      <c r="G28" s="84"/>
      <c r="H28" s="84"/>
      <c r="I28" s="84" t="str">
        <f>IF(AA3="","",Z28)</f>
        <v/>
      </c>
      <c r="J28" s="84"/>
      <c r="K28" s="84"/>
      <c r="L28" s="50" t="str">
        <f>IF(I28="","",I28-F28+1)</f>
        <v/>
      </c>
      <c r="M28" s="50"/>
      <c r="N28" s="85" t="str">
        <f ca="1">IF(B28="","",IF(COUNTIF(引用リスト!$Q$2:$Q$16,YEAR(TODAY()))=1,ROUNDDOWN(B28*$U$23/100*L28/366,0),ROUNDDOWN(B28*$U$23/100*L28/365,0)))</f>
        <v/>
      </c>
      <c r="O28" s="86"/>
      <c r="P28" s="86"/>
      <c r="Q28" s="86"/>
      <c r="R28" s="86"/>
      <c r="S28" s="87"/>
      <c r="T28" s="50"/>
      <c r="U28" s="50"/>
      <c r="V28" s="50"/>
      <c r="W28" s="50"/>
      <c r="X28" s="23"/>
      <c r="Z28" s="21" t="str">
        <f>IF(OR(Z3="",AA3="",AB3=""),"",IF(DATE(YEAR(F28),MONTH(F28),AB3)&lt;F28,DATE(YEAR(F28),MONTH(F28)+1,AB3),DATE(YEAR(F28),MONTH(F28),AB3)))</f>
        <v/>
      </c>
      <c r="AA28" s="20" t="str">
        <f>IF(Z28="","",IF(Z28&lt;$AA$3,Z28,$AA$3))</f>
        <v/>
      </c>
      <c r="AC28" s="38"/>
      <c r="AD28" s="38"/>
    </row>
    <row r="29" spans="2:30" ht="18.75" customHeight="1">
      <c r="B29" s="78"/>
      <c r="C29" s="91"/>
      <c r="D29" s="91"/>
      <c r="E29" s="92"/>
      <c r="F29" s="81" t="str">
        <f>IF(I29="","",I28+1)</f>
        <v/>
      </c>
      <c r="G29" s="82"/>
      <c r="H29" s="83"/>
      <c r="I29" s="84" t="str">
        <f t="shared" ref="I29:I40" si="0">IF(AA29=AA28,"",AA29)</f>
        <v/>
      </c>
      <c r="J29" s="84"/>
      <c r="K29" s="84"/>
      <c r="L29" s="50" t="str">
        <f t="shared" ref="L29:L40" si="1">IF(I29="","",I29-F29+1)</f>
        <v/>
      </c>
      <c r="M29" s="50"/>
      <c r="N29" s="85" t="str">
        <f ca="1">IF(B29="","",IF(COUNTIF(引用リスト!$Q$2:$Q$16,YEAR(TODAY()))=1,ROUNDDOWN(B29*$U$23/100*L29/366,0),ROUNDDOWN(B29*$U$23/100*L29/365,0)))</f>
        <v/>
      </c>
      <c r="O29" s="86"/>
      <c r="P29" s="86"/>
      <c r="Q29" s="86"/>
      <c r="R29" s="86"/>
      <c r="S29" s="87"/>
      <c r="T29" s="50"/>
      <c r="U29" s="50"/>
      <c r="V29" s="50"/>
      <c r="W29" s="50"/>
      <c r="X29" s="23"/>
      <c r="Z29" s="21" t="str">
        <f>IF(Z28="","",EDATE(Z28,1))</f>
        <v/>
      </c>
      <c r="AA29" s="20" t="str">
        <f t="shared" ref="AA29:AA40" si="2">IF(Z29="","",IF(Z29&lt;$AA$3,Z29,$AA$3))</f>
        <v/>
      </c>
    </row>
    <row r="30" spans="2:30" ht="18.75" customHeight="1">
      <c r="B30" s="78"/>
      <c r="C30" s="91"/>
      <c r="D30" s="91"/>
      <c r="E30" s="92"/>
      <c r="F30" s="81" t="str">
        <f t="shared" ref="F30:F40" si="3">IF(I30="","",I29+1)</f>
        <v/>
      </c>
      <c r="G30" s="82"/>
      <c r="H30" s="83"/>
      <c r="I30" s="84" t="str">
        <f t="shared" si="0"/>
        <v/>
      </c>
      <c r="J30" s="84"/>
      <c r="K30" s="84"/>
      <c r="L30" s="50" t="str">
        <f t="shared" si="1"/>
        <v/>
      </c>
      <c r="M30" s="50"/>
      <c r="N30" s="85" t="str">
        <f ca="1">IF(B30="","",IF(COUNTIF(引用リスト!$Q$2:$Q$16,YEAR(TODAY()))=1,ROUNDDOWN(B30*$U$23/100*L30/366,0),ROUNDDOWN(B30*$U$23/100*L30/365,0)))</f>
        <v/>
      </c>
      <c r="O30" s="86"/>
      <c r="P30" s="86"/>
      <c r="Q30" s="86"/>
      <c r="R30" s="86"/>
      <c r="S30" s="87"/>
      <c r="T30" s="50"/>
      <c r="U30" s="50"/>
      <c r="V30" s="50"/>
      <c r="W30" s="50"/>
      <c r="X30" s="23"/>
      <c r="Z30" s="21" t="str">
        <f t="shared" ref="Z30:Z39" si="4">IF(Z29="","",EDATE(Z29,1))</f>
        <v/>
      </c>
      <c r="AA30" s="20" t="str">
        <f t="shared" si="2"/>
        <v/>
      </c>
    </row>
    <row r="31" spans="2:30" ht="18.75" customHeight="1">
      <c r="B31" s="78"/>
      <c r="C31" s="91"/>
      <c r="D31" s="91"/>
      <c r="E31" s="92"/>
      <c r="F31" s="81" t="str">
        <f t="shared" si="3"/>
        <v/>
      </c>
      <c r="G31" s="82"/>
      <c r="H31" s="83"/>
      <c r="I31" s="84" t="str">
        <f t="shared" si="0"/>
        <v/>
      </c>
      <c r="J31" s="84"/>
      <c r="K31" s="84"/>
      <c r="L31" s="50" t="str">
        <f t="shared" si="1"/>
        <v/>
      </c>
      <c r="M31" s="50"/>
      <c r="N31" s="85" t="str">
        <f ca="1">IF(B31="","",IF(COUNTIF(引用リスト!$Q$2:$Q$16,YEAR(TODAY()))=1,ROUNDDOWN(B31*$U$23/100*L31/366,0),ROUNDDOWN(B31*$U$23/100*L31/365,0)))</f>
        <v/>
      </c>
      <c r="O31" s="86"/>
      <c r="P31" s="86"/>
      <c r="Q31" s="86"/>
      <c r="R31" s="86"/>
      <c r="S31" s="87"/>
      <c r="T31" s="50"/>
      <c r="U31" s="50"/>
      <c r="V31" s="50"/>
      <c r="W31" s="50"/>
      <c r="X31" s="23"/>
      <c r="Z31" s="21" t="str">
        <f t="shared" si="4"/>
        <v/>
      </c>
      <c r="AA31" s="20" t="str">
        <f t="shared" si="2"/>
        <v/>
      </c>
    </row>
    <row r="32" spans="2:30" ht="18.75" customHeight="1">
      <c r="B32" s="78"/>
      <c r="C32" s="91"/>
      <c r="D32" s="91"/>
      <c r="E32" s="92"/>
      <c r="F32" s="81" t="str">
        <f t="shared" si="3"/>
        <v/>
      </c>
      <c r="G32" s="82"/>
      <c r="H32" s="83"/>
      <c r="I32" s="84" t="str">
        <f t="shared" si="0"/>
        <v/>
      </c>
      <c r="J32" s="84"/>
      <c r="K32" s="84"/>
      <c r="L32" s="50" t="str">
        <f t="shared" si="1"/>
        <v/>
      </c>
      <c r="M32" s="50"/>
      <c r="N32" s="85" t="str">
        <f ca="1">IF(B32="","",IF(COUNTIF(引用リスト!$Q$2:$Q$16,YEAR(TODAY()))=1,ROUNDDOWN(B32*$U$23/100*L32/366,0),ROUNDDOWN(B32*$U$23/100*L32/365,0)))</f>
        <v/>
      </c>
      <c r="O32" s="86"/>
      <c r="P32" s="86"/>
      <c r="Q32" s="86"/>
      <c r="R32" s="86"/>
      <c r="S32" s="87"/>
      <c r="T32" s="50"/>
      <c r="U32" s="50"/>
      <c r="V32" s="50"/>
      <c r="W32" s="50"/>
      <c r="X32" s="23"/>
      <c r="Z32" s="21" t="str">
        <f t="shared" si="4"/>
        <v/>
      </c>
      <c r="AA32" s="20" t="str">
        <f t="shared" si="2"/>
        <v/>
      </c>
    </row>
    <row r="33" spans="2:27" ht="18.75" customHeight="1">
      <c r="B33" s="78"/>
      <c r="C33" s="91"/>
      <c r="D33" s="91"/>
      <c r="E33" s="92"/>
      <c r="F33" s="81" t="str">
        <f t="shared" si="3"/>
        <v/>
      </c>
      <c r="G33" s="82"/>
      <c r="H33" s="83"/>
      <c r="I33" s="84" t="str">
        <f t="shared" si="0"/>
        <v/>
      </c>
      <c r="J33" s="84"/>
      <c r="K33" s="84"/>
      <c r="L33" s="50" t="str">
        <f t="shared" si="1"/>
        <v/>
      </c>
      <c r="M33" s="50"/>
      <c r="N33" s="85" t="str">
        <f ca="1">IF(B33="","",IF(COUNTIF(引用リスト!$Q$2:$Q$16,YEAR(TODAY()))=1,ROUNDDOWN(B33*$U$23/100*L33/366,0),ROUNDDOWN(B33*$U$23/100*L33/365,0)))</f>
        <v/>
      </c>
      <c r="O33" s="86"/>
      <c r="P33" s="86"/>
      <c r="Q33" s="86"/>
      <c r="R33" s="86"/>
      <c r="S33" s="87"/>
      <c r="T33" s="50"/>
      <c r="U33" s="50"/>
      <c r="V33" s="50"/>
      <c r="W33" s="50"/>
      <c r="X33" s="23"/>
      <c r="Z33" s="21" t="str">
        <f t="shared" si="4"/>
        <v/>
      </c>
      <c r="AA33" s="20" t="str">
        <f t="shared" si="2"/>
        <v/>
      </c>
    </row>
    <row r="34" spans="2:27" ht="18.75" customHeight="1">
      <c r="B34" s="78"/>
      <c r="C34" s="91"/>
      <c r="D34" s="91"/>
      <c r="E34" s="92"/>
      <c r="F34" s="81" t="str">
        <f t="shared" si="3"/>
        <v/>
      </c>
      <c r="G34" s="82"/>
      <c r="H34" s="83"/>
      <c r="I34" s="84" t="str">
        <f t="shared" si="0"/>
        <v/>
      </c>
      <c r="J34" s="84"/>
      <c r="K34" s="84"/>
      <c r="L34" s="50" t="str">
        <f t="shared" si="1"/>
        <v/>
      </c>
      <c r="M34" s="50"/>
      <c r="N34" s="85" t="str">
        <f ca="1">IF(B34="","",IF(COUNTIF(引用リスト!$Q$2:$Q$16,YEAR(TODAY()))=1,ROUNDDOWN(B34*$U$23/100*L34/366,0),ROUNDDOWN(B34*$U$23/100*L34/365,0)))</f>
        <v/>
      </c>
      <c r="O34" s="86"/>
      <c r="P34" s="86"/>
      <c r="Q34" s="86"/>
      <c r="R34" s="86"/>
      <c r="S34" s="87"/>
      <c r="T34" s="50"/>
      <c r="U34" s="50"/>
      <c r="V34" s="50"/>
      <c r="W34" s="50"/>
      <c r="X34" s="23"/>
      <c r="Z34" s="21" t="str">
        <f t="shared" si="4"/>
        <v/>
      </c>
      <c r="AA34" s="20" t="str">
        <f t="shared" si="2"/>
        <v/>
      </c>
    </row>
    <row r="35" spans="2:27" ht="18.75" customHeight="1">
      <c r="B35" s="78"/>
      <c r="C35" s="79"/>
      <c r="D35" s="79"/>
      <c r="E35" s="80"/>
      <c r="F35" s="81" t="str">
        <f t="shared" si="3"/>
        <v/>
      </c>
      <c r="G35" s="82"/>
      <c r="H35" s="83"/>
      <c r="I35" s="84" t="str">
        <f t="shared" si="0"/>
        <v/>
      </c>
      <c r="J35" s="84"/>
      <c r="K35" s="84"/>
      <c r="L35" s="50" t="str">
        <f t="shared" si="1"/>
        <v/>
      </c>
      <c r="M35" s="50"/>
      <c r="N35" s="85" t="str">
        <f ca="1">IF(B35="","",IF(COUNTIF(引用リスト!$Q$2:$Q$16,YEAR(TODAY()))=1,ROUNDDOWN(B35*$U$23/100*L35/366,0),ROUNDDOWN(B35*$U$23/100*L35/365,0)))</f>
        <v/>
      </c>
      <c r="O35" s="86"/>
      <c r="P35" s="86"/>
      <c r="Q35" s="86"/>
      <c r="R35" s="86"/>
      <c r="S35" s="87"/>
      <c r="T35" s="51"/>
      <c r="U35" s="90"/>
      <c r="V35" s="90"/>
      <c r="W35" s="52"/>
      <c r="X35" s="23"/>
      <c r="Z35" s="21" t="str">
        <f t="shared" si="4"/>
        <v/>
      </c>
      <c r="AA35" s="20" t="str">
        <f t="shared" si="2"/>
        <v/>
      </c>
    </row>
    <row r="36" spans="2:27" ht="18.75" customHeight="1">
      <c r="B36" s="78"/>
      <c r="C36" s="79"/>
      <c r="D36" s="79"/>
      <c r="E36" s="80"/>
      <c r="F36" s="81" t="str">
        <f t="shared" si="3"/>
        <v/>
      </c>
      <c r="G36" s="82"/>
      <c r="H36" s="83"/>
      <c r="I36" s="84" t="str">
        <f t="shared" si="0"/>
        <v/>
      </c>
      <c r="J36" s="84"/>
      <c r="K36" s="84"/>
      <c r="L36" s="50" t="str">
        <f t="shared" si="1"/>
        <v/>
      </c>
      <c r="M36" s="50"/>
      <c r="N36" s="85" t="str">
        <f ca="1">IF(B36="","",IF(COUNTIF(引用リスト!$Q$2:$Q$16,YEAR(TODAY()))=1,ROUNDDOWN(B36*$U$23/100*L36/366,0),ROUNDDOWN(B36*$U$23/100*L36/365,0)))</f>
        <v/>
      </c>
      <c r="O36" s="86"/>
      <c r="P36" s="86"/>
      <c r="Q36" s="86"/>
      <c r="R36" s="86"/>
      <c r="S36" s="87"/>
      <c r="T36" s="51"/>
      <c r="U36" s="90"/>
      <c r="V36" s="90"/>
      <c r="W36" s="52"/>
      <c r="X36" s="23"/>
      <c r="Z36" s="21" t="str">
        <f t="shared" si="4"/>
        <v/>
      </c>
      <c r="AA36" s="20" t="str">
        <f t="shared" si="2"/>
        <v/>
      </c>
    </row>
    <row r="37" spans="2:27" ht="18.75" customHeight="1">
      <c r="B37" s="78"/>
      <c r="C37" s="79"/>
      <c r="D37" s="79"/>
      <c r="E37" s="80"/>
      <c r="F37" s="81" t="str">
        <f t="shared" si="3"/>
        <v/>
      </c>
      <c r="G37" s="82"/>
      <c r="H37" s="83"/>
      <c r="I37" s="84" t="str">
        <f t="shared" si="0"/>
        <v/>
      </c>
      <c r="J37" s="84"/>
      <c r="K37" s="84"/>
      <c r="L37" s="50" t="str">
        <f t="shared" si="1"/>
        <v/>
      </c>
      <c r="M37" s="50"/>
      <c r="N37" s="85" t="str">
        <f ca="1">IF(B37="","",IF(COUNTIF(引用リスト!$Q$2:$Q$16,YEAR(TODAY()))=1,ROUNDDOWN(B37*$U$23/100*L37/366,0),ROUNDDOWN(B37*$U$23/100*L37/365,0)))</f>
        <v/>
      </c>
      <c r="O37" s="86"/>
      <c r="P37" s="86"/>
      <c r="Q37" s="86"/>
      <c r="R37" s="86"/>
      <c r="S37" s="87"/>
      <c r="T37" s="51"/>
      <c r="U37" s="90"/>
      <c r="V37" s="90"/>
      <c r="W37" s="52"/>
      <c r="X37" s="23"/>
      <c r="Z37" s="21" t="str">
        <f t="shared" si="4"/>
        <v/>
      </c>
      <c r="AA37" s="20" t="str">
        <f t="shared" si="2"/>
        <v/>
      </c>
    </row>
    <row r="38" spans="2:27" ht="18.75" customHeight="1">
      <c r="B38" s="78"/>
      <c r="C38" s="79"/>
      <c r="D38" s="79"/>
      <c r="E38" s="80"/>
      <c r="F38" s="81" t="str">
        <f t="shared" si="3"/>
        <v/>
      </c>
      <c r="G38" s="82"/>
      <c r="H38" s="83"/>
      <c r="I38" s="84" t="str">
        <f t="shared" si="0"/>
        <v/>
      </c>
      <c r="J38" s="84"/>
      <c r="K38" s="84"/>
      <c r="L38" s="50" t="str">
        <f t="shared" si="1"/>
        <v/>
      </c>
      <c r="M38" s="50"/>
      <c r="N38" s="85" t="str">
        <f ca="1">IF(B38="","",IF(COUNTIF(引用リスト!$Q$2:$Q$16,YEAR(TODAY()))=1,ROUNDDOWN(B38*$U$23/100*L38/366,0),ROUNDDOWN(B38*$U$23/100*L38/365,0)))</f>
        <v/>
      </c>
      <c r="O38" s="86"/>
      <c r="P38" s="86"/>
      <c r="Q38" s="86"/>
      <c r="R38" s="86"/>
      <c r="S38" s="87"/>
      <c r="T38" s="51"/>
      <c r="U38" s="90"/>
      <c r="V38" s="90"/>
      <c r="W38" s="52"/>
      <c r="X38" s="23"/>
      <c r="Z38" s="21" t="str">
        <f t="shared" si="4"/>
        <v/>
      </c>
      <c r="AA38" s="20" t="str">
        <f t="shared" si="2"/>
        <v/>
      </c>
    </row>
    <row r="39" spans="2:27" ht="18.75" customHeight="1">
      <c r="B39" s="78"/>
      <c r="C39" s="79"/>
      <c r="D39" s="79"/>
      <c r="E39" s="80"/>
      <c r="F39" s="81" t="str">
        <f t="shared" si="3"/>
        <v/>
      </c>
      <c r="G39" s="82"/>
      <c r="H39" s="83"/>
      <c r="I39" s="84" t="str">
        <f t="shared" si="0"/>
        <v/>
      </c>
      <c r="J39" s="84"/>
      <c r="K39" s="84"/>
      <c r="L39" s="50" t="str">
        <f t="shared" si="1"/>
        <v/>
      </c>
      <c r="M39" s="50"/>
      <c r="N39" s="85" t="str">
        <f ca="1">IF(B39="","",IF(COUNTIF(引用リスト!$Q$2:$Q$16,YEAR(TODAY()))=1,ROUNDDOWN(B39*$U$23/100*L39/366,0),ROUNDDOWN(B39*$U$23/100*L39/365,0)))</f>
        <v/>
      </c>
      <c r="O39" s="86"/>
      <c r="P39" s="86"/>
      <c r="Q39" s="86"/>
      <c r="R39" s="86"/>
      <c r="S39" s="87"/>
      <c r="T39" s="51"/>
      <c r="U39" s="90"/>
      <c r="V39" s="90"/>
      <c r="W39" s="52"/>
      <c r="X39" s="23"/>
      <c r="Z39" s="21" t="str">
        <f t="shared" si="4"/>
        <v/>
      </c>
      <c r="AA39" s="20" t="str">
        <f t="shared" si="2"/>
        <v/>
      </c>
    </row>
    <row r="40" spans="2:27" ht="18.75" customHeight="1">
      <c r="B40" s="78"/>
      <c r="C40" s="79"/>
      <c r="D40" s="79"/>
      <c r="E40" s="80"/>
      <c r="F40" s="81" t="str">
        <f t="shared" si="3"/>
        <v/>
      </c>
      <c r="G40" s="82"/>
      <c r="H40" s="83"/>
      <c r="I40" s="84" t="str">
        <f t="shared" si="0"/>
        <v/>
      </c>
      <c r="J40" s="84"/>
      <c r="K40" s="84"/>
      <c r="L40" s="50" t="str">
        <f t="shared" si="1"/>
        <v/>
      </c>
      <c r="M40" s="50"/>
      <c r="N40" s="85" t="str">
        <f ca="1">IF(B40="","",IF(COUNTIF(引用リスト!$Q$2:$Q$16,YEAR(TODAY()))=1,ROUNDDOWN(B40*$U$23/100*L40/366,0),ROUNDDOWN(B40*$U$23/100*L40/365,0)))</f>
        <v/>
      </c>
      <c r="O40" s="86"/>
      <c r="P40" s="86"/>
      <c r="Q40" s="86"/>
      <c r="R40" s="86"/>
      <c r="S40" s="87"/>
      <c r="T40" s="51"/>
      <c r="U40" s="88"/>
      <c r="V40" s="88"/>
      <c r="W40" s="89"/>
      <c r="X40" s="23"/>
      <c r="Z40" s="21" t="str">
        <f>IF(OR(Z3="",AA3="",AB3=""),"",AA3)</f>
        <v/>
      </c>
      <c r="AA40" s="20" t="str">
        <f t="shared" si="2"/>
        <v/>
      </c>
    </row>
    <row r="41" spans="2:27" ht="18.75" customHeight="1">
      <c r="B41" s="50" t="s">
        <v>24</v>
      </c>
      <c r="C41" s="50"/>
      <c r="D41" s="50"/>
      <c r="E41" s="50"/>
      <c r="F41" s="50"/>
      <c r="G41" s="50"/>
      <c r="H41" s="50"/>
      <c r="I41" s="50"/>
      <c r="J41" s="50"/>
      <c r="K41" s="50"/>
      <c r="L41" s="51" t="str">
        <f>IF(L28="","",SUM(L28:M40))</f>
        <v/>
      </c>
      <c r="M41" s="52"/>
      <c r="N41" s="53" t="str">
        <f ca="1">IF(N28="","",SUM(N28:S40))</f>
        <v/>
      </c>
      <c r="O41" s="53"/>
      <c r="P41" s="53"/>
      <c r="Q41" s="53"/>
      <c r="R41" s="53"/>
      <c r="S41" s="53"/>
      <c r="T41" s="50"/>
      <c r="U41" s="50"/>
      <c r="V41" s="50"/>
      <c r="W41" s="50"/>
      <c r="X41" s="23"/>
    </row>
    <row r="42" spans="2:27" ht="18.75" customHeight="1">
      <c r="B42" s="28"/>
      <c r="C42" s="28"/>
      <c r="D42" s="28"/>
      <c r="E42" s="28"/>
      <c r="F42" s="28"/>
      <c r="G42" s="28"/>
      <c r="H42" s="28"/>
      <c r="I42" s="28"/>
      <c r="J42" s="28"/>
      <c r="K42" s="28"/>
      <c r="L42" s="28"/>
      <c r="M42" s="28"/>
      <c r="N42" s="28"/>
      <c r="O42" s="28"/>
      <c r="P42" s="28"/>
      <c r="Q42" s="28"/>
      <c r="R42" s="28"/>
      <c r="S42" s="28"/>
      <c r="T42" s="28"/>
      <c r="U42" s="28"/>
      <c r="V42" s="28"/>
      <c r="W42" s="28"/>
      <c r="X42" s="23"/>
    </row>
    <row r="43" spans="2:27">
      <c r="B43" s="149" t="s">
        <v>73</v>
      </c>
      <c r="C43" s="149"/>
      <c r="D43" s="149"/>
      <c r="E43" s="149"/>
      <c r="F43" s="149"/>
      <c r="G43" s="149"/>
      <c r="H43" s="149"/>
      <c r="I43" s="149"/>
      <c r="J43" s="149"/>
      <c r="K43" s="149"/>
      <c r="L43" s="149"/>
      <c r="M43" s="149"/>
      <c r="N43" s="149"/>
      <c r="O43" s="149"/>
      <c r="P43" s="149"/>
      <c r="Q43" s="149"/>
      <c r="R43" s="149"/>
      <c r="S43" s="149"/>
      <c r="T43" s="149"/>
      <c r="U43" s="149"/>
      <c r="V43" s="149"/>
      <c r="W43" s="149"/>
    </row>
  </sheetData>
  <sheetProtection sheet="1" selectLockedCells="1"/>
  <mergeCells count="125">
    <mergeCell ref="B41:K41"/>
    <mergeCell ref="L41:M41"/>
    <mergeCell ref="N41:S41"/>
    <mergeCell ref="T41:W41"/>
    <mergeCell ref="B43:W43"/>
    <mergeCell ref="B40:E40"/>
    <mergeCell ref="F40:H40"/>
    <mergeCell ref="I40:K40"/>
    <mergeCell ref="L40:M40"/>
    <mergeCell ref="N40:S40"/>
    <mergeCell ref="T40:W40"/>
    <mergeCell ref="B39:E39"/>
    <mergeCell ref="F39:H39"/>
    <mergeCell ref="I39:K39"/>
    <mergeCell ref="L39:M39"/>
    <mergeCell ref="N39:S39"/>
    <mergeCell ref="T39:W39"/>
    <mergeCell ref="B38:E38"/>
    <mergeCell ref="F38:H38"/>
    <mergeCell ref="I38:K38"/>
    <mergeCell ref="L38:M38"/>
    <mergeCell ref="N38:S38"/>
    <mergeCell ref="T38:W38"/>
    <mergeCell ref="B37:E37"/>
    <mergeCell ref="F37:H37"/>
    <mergeCell ref="I37:K37"/>
    <mergeCell ref="L37:M37"/>
    <mergeCell ref="N37:S37"/>
    <mergeCell ref="T37:W37"/>
    <mergeCell ref="B36:E36"/>
    <mergeCell ref="F36:H36"/>
    <mergeCell ref="I36:K36"/>
    <mergeCell ref="L36:M36"/>
    <mergeCell ref="N36:S36"/>
    <mergeCell ref="T36:W36"/>
    <mergeCell ref="B35:E35"/>
    <mergeCell ref="F35:H35"/>
    <mergeCell ref="I35:K35"/>
    <mergeCell ref="L35:M35"/>
    <mergeCell ref="N35:S35"/>
    <mergeCell ref="T35:W35"/>
    <mergeCell ref="B34:E34"/>
    <mergeCell ref="F34:H34"/>
    <mergeCell ref="I34:K34"/>
    <mergeCell ref="L34:M34"/>
    <mergeCell ref="N34:S34"/>
    <mergeCell ref="T34:W34"/>
    <mergeCell ref="B33:E33"/>
    <mergeCell ref="F33:H33"/>
    <mergeCell ref="I33:K33"/>
    <mergeCell ref="L33:M33"/>
    <mergeCell ref="N33:S33"/>
    <mergeCell ref="T33:W33"/>
    <mergeCell ref="B32:E32"/>
    <mergeCell ref="F32:H32"/>
    <mergeCell ref="I32:K32"/>
    <mergeCell ref="L32:M32"/>
    <mergeCell ref="N32:S32"/>
    <mergeCell ref="T32:W32"/>
    <mergeCell ref="B31:E31"/>
    <mergeCell ref="F31:H31"/>
    <mergeCell ref="I31:K31"/>
    <mergeCell ref="L31:M31"/>
    <mergeCell ref="N31:S31"/>
    <mergeCell ref="T31:W31"/>
    <mergeCell ref="B30:E30"/>
    <mergeCell ref="F30:H30"/>
    <mergeCell ref="I30:K30"/>
    <mergeCell ref="L30:M30"/>
    <mergeCell ref="N30:S30"/>
    <mergeCell ref="T30:W30"/>
    <mergeCell ref="T28:W28"/>
    <mergeCell ref="B29:E29"/>
    <mergeCell ref="F29:H29"/>
    <mergeCell ref="I29:K29"/>
    <mergeCell ref="L29:M29"/>
    <mergeCell ref="N29:S29"/>
    <mergeCell ref="T29:W29"/>
    <mergeCell ref="N27:S27"/>
    <mergeCell ref="B28:E28"/>
    <mergeCell ref="F28:H28"/>
    <mergeCell ref="I28:K28"/>
    <mergeCell ref="L28:M28"/>
    <mergeCell ref="N28:S28"/>
    <mergeCell ref="B25:H25"/>
    <mergeCell ref="B26:E26"/>
    <mergeCell ref="F26:K26"/>
    <mergeCell ref="L26:M26"/>
    <mergeCell ref="N26:S26"/>
    <mergeCell ref="T26:W27"/>
    <mergeCell ref="B27:E27"/>
    <mergeCell ref="F27:H27"/>
    <mergeCell ref="I27:K27"/>
    <mergeCell ref="L27:M27"/>
    <mergeCell ref="B21:I23"/>
    <mergeCell ref="J21:O21"/>
    <mergeCell ref="P21:R21"/>
    <mergeCell ref="J22:O22"/>
    <mergeCell ref="P22:R22"/>
    <mergeCell ref="S22:V22"/>
    <mergeCell ref="O23:P23"/>
    <mergeCell ref="S23:T23"/>
    <mergeCell ref="U23:V23"/>
    <mergeCell ref="B17:I18"/>
    <mergeCell ref="J17:O18"/>
    <mergeCell ref="P17:V18"/>
    <mergeCell ref="W17:W18"/>
    <mergeCell ref="B19:I20"/>
    <mergeCell ref="J19:L20"/>
    <mergeCell ref="M19:U19"/>
    <mergeCell ref="V19:W19"/>
    <mergeCell ref="M20:U20"/>
    <mergeCell ref="V20:W20"/>
    <mergeCell ref="B14:I14"/>
    <mergeCell ref="J14:W14"/>
    <mergeCell ref="B15:I15"/>
    <mergeCell ref="J15:W15"/>
    <mergeCell ref="B16:I16"/>
    <mergeCell ref="J16:W16"/>
    <mergeCell ref="Z1:AB1"/>
    <mergeCell ref="A3:W3"/>
    <mergeCell ref="Q5:W5"/>
    <mergeCell ref="I9:N9"/>
    <mergeCell ref="O9:W10"/>
    <mergeCell ref="B11:W13"/>
  </mergeCells>
  <phoneticPr fontId="5"/>
  <conditionalFormatting sqref="Z3:AB3">
    <cfRule type="cellIs" dxfId="16" priority="9" operator="equal">
      <formula>""</formula>
    </cfRule>
  </conditionalFormatting>
  <conditionalFormatting sqref="P17:V18 J14:W16 O9:W10">
    <cfRule type="cellIs" dxfId="15" priority="8" operator="equal">
      <formula>""</formula>
    </cfRule>
  </conditionalFormatting>
  <conditionalFormatting sqref="B28:E28">
    <cfRule type="expression" dxfId="14" priority="7">
      <formula>AND($I$28&lt;&gt;"",$B$28="")</formula>
    </cfRule>
  </conditionalFormatting>
  <conditionalFormatting sqref="B29:E29">
    <cfRule type="expression" dxfId="13" priority="6">
      <formula>AND($I$29&lt;&gt;"",$B$29="")</formula>
    </cfRule>
  </conditionalFormatting>
  <conditionalFormatting sqref="B30:E40">
    <cfRule type="expression" dxfId="12" priority="5">
      <formula>AND(I30&lt;&gt;"",B30="")</formula>
    </cfRule>
  </conditionalFormatting>
  <conditionalFormatting sqref="J17:O18">
    <cfRule type="cellIs" dxfId="11" priority="4" operator="equal">
      <formula>""</formula>
    </cfRule>
  </conditionalFormatting>
  <conditionalFormatting sqref="J19:L20">
    <cfRule type="cellIs" dxfId="10" priority="3" operator="equal">
      <formula>""</formula>
    </cfRule>
  </conditionalFormatting>
  <conditionalFormatting sqref="M19:U20">
    <cfRule type="cellIs" dxfId="9" priority="2" operator="equal">
      <formula>""</formula>
    </cfRule>
  </conditionalFormatting>
  <conditionalFormatting sqref="Q5:W5">
    <cfRule type="cellIs" dxfId="8" priority="1" operator="equal">
      <formula>""</formula>
    </cfRule>
  </conditionalFormatting>
  <hyperlinks>
    <hyperlink ref="B43:W43" location="手入力!A1" display="↑↑↑自動算出される期間に誤りがある場合は、手入力シートを活用してください↑↑↑" xr:uid="{46118CD8-BCA3-4926-8FC2-CA0769D51D59}"/>
  </hyperlinks>
  <printOptions horizontalCentered="1"/>
  <pageMargins left="3.937007874015748E-2" right="3.937007874015748E-2" top="0.78740157480314965" bottom="0.59055118110236227" header="0.31496062992125984" footer="0.31496062992125984"/>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4">
        <x14:dataValidation type="list" allowBlank="1" showInputMessage="1" xr:uid="{BBA244FA-3E11-434A-BF34-F0B6BC00699D}">
          <x14:formula1>
            <xm:f>引用リスト!$F$3:$F$12</xm:f>
          </x14:formula1>
          <xm:sqref>J16:W16</xm:sqref>
        </x14:dataValidation>
        <x14:dataValidation type="list" allowBlank="1" showInputMessage="1" showErrorMessage="1" xr:uid="{ADFFC423-10DE-48C9-A04E-8A280196D45F}">
          <x14:formula1>
            <xm:f>引用リスト!$P$2:$P$32</xm:f>
          </x14:formula1>
          <xm:sqref>AB3</xm:sqref>
        </x14:dataValidation>
        <x14:dataValidation type="list" allowBlank="1" showInputMessage="1" xr:uid="{342FF151-0D46-4FE8-85EE-CC08A1CA3F91}">
          <x14:formula1>
            <xm:f>引用リスト!$B$2:$B$9</xm:f>
          </x14:formula1>
          <xm:sqref>J19:L20</xm:sqref>
        </x14:dataValidation>
        <x14:dataValidation type="list" allowBlank="1" showInputMessage="1" xr:uid="{679B1877-E368-428E-A716-0FCDEAB56395}">
          <x14:formula1>
            <xm:f>引用リスト!$A$2:$A$7</xm:f>
          </x14:formula1>
          <xm:sqref>Q5:W5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E8CF8-ACEB-48EF-A67C-1A0F95E1D07C}">
  <sheetPr codeName="Sheet2"/>
  <dimension ref="A1:AA42"/>
  <sheetViews>
    <sheetView showGridLines="0" zoomScaleNormal="100" zoomScaleSheetLayoutView="100" workbookViewId="0">
      <selection activeCell="J16" sqref="J16:W16"/>
    </sheetView>
  </sheetViews>
  <sheetFormatPr defaultColWidth="9" defaultRowHeight="13.5"/>
  <cols>
    <col min="1" max="6" width="3.625" style="24" customWidth="1"/>
    <col min="7" max="7" width="4.625" style="24" customWidth="1"/>
    <col min="8" max="8" width="2" style="24" customWidth="1"/>
    <col min="9" max="10" width="3.625" style="24" customWidth="1"/>
    <col min="11" max="11" width="2.75" style="24" customWidth="1"/>
    <col min="12" max="12" width="6.5" style="24" customWidth="1"/>
    <col min="13" max="14" width="3.625" style="24" customWidth="1"/>
    <col min="15" max="15" width="3.5" style="24" bestFit="1" customWidth="1"/>
    <col min="16" max="17" width="3.625" style="24" customWidth="1"/>
    <col min="18" max="18" width="1.75" style="24" customWidth="1"/>
    <col min="19" max="21" width="3.625" style="24" customWidth="1"/>
    <col min="22" max="22" width="5.375" style="24" customWidth="1"/>
    <col min="23" max="24" width="3.625" style="24" customWidth="1"/>
    <col min="25" max="16384" width="9" style="24"/>
  </cols>
  <sheetData>
    <row r="1" spans="1:24" ht="19.5" customHeight="1">
      <c r="A1" s="23" t="s">
        <v>0</v>
      </c>
      <c r="B1" s="23"/>
      <c r="C1" s="23"/>
      <c r="D1" s="23"/>
      <c r="E1" s="23"/>
      <c r="F1" s="23"/>
      <c r="G1" s="23"/>
      <c r="H1" s="23"/>
      <c r="I1" s="23"/>
      <c r="J1" s="23"/>
      <c r="K1" s="23"/>
      <c r="L1" s="23"/>
      <c r="M1" s="23"/>
      <c r="N1" s="23"/>
      <c r="O1" s="23"/>
      <c r="P1" s="23"/>
      <c r="Q1" s="23"/>
      <c r="R1" s="23"/>
      <c r="S1" s="23"/>
      <c r="T1" s="23"/>
      <c r="U1" s="23"/>
      <c r="V1" s="23"/>
      <c r="W1" s="23"/>
      <c r="X1" s="23"/>
    </row>
    <row r="2" spans="1:24" ht="14.25">
      <c r="A2" s="23"/>
      <c r="B2" s="23"/>
      <c r="C2" s="23"/>
      <c r="D2" s="23"/>
      <c r="E2" s="23"/>
      <c r="F2" s="23"/>
      <c r="G2" s="23"/>
      <c r="H2" s="23"/>
      <c r="I2" s="23"/>
      <c r="J2" s="23"/>
      <c r="K2" s="23"/>
      <c r="L2" s="23"/>
      <c r="M2" s="23"/>
      <c r="N2" s="23"/>
      <c r="O2" s="23"/>
      <c r="P2" s="23"/>
      <c r="Q2" s="23"/>
      <c r="R2" s="23"/>
      <c r="S2" s="23"/>
      <c r="T2" s="23"/>
      <c r="U2" s="23"/>
      <c r="V2" s="23"/>
      <c r="W2" s="23"/>
      <c r="X2" s="23"/>
    </row>
    <row r="3" spans="1:24" ht="15.95" customHeight="1">
      <c r="A3" s="116" t="s">
        <v>1</v>
      </c>
      <c r="B3" s="116"/>
      <c r="C3" s="116"/>
      <c r="D3" s="116"/>
      <c r="E3" s="116"/>
      <c r="F3" s="116"/>
      <c r="G3" s="116"/>
      <c r="H3" s="116"/>
      <c r="I3" s="116"/>
      <c r="J3" s="116"/>
      <c r="K3" s="116"/>
      <c r="L3" s="116"/>
      <c r="M3" s="116"/>
      <c r="N3" s="116"/>
      <c r="O3" s="116"/>
      <c r="P3" s="116"/>
      <c r="Q3" s="116"/>
      <c r="R3" s="116"/>
      <c r="S3" s="116"/>
      <c r="T3" s="116"/>
      <c r="U3" s="116"/>
      <c r="V3" s="116"/>
      <c r="W3" s="116"/>
      <c r="X3" s="23"/>
    </row>
    <row r="4" spans="1:24" ht="9.9499999999999993" customHeight="1">
      <c r="A4" s="26"/>
      <c r="B4" s="26"/>
      <c r="C4" s="26"/>
      <c r="D4" s="26"/>
      <c r="E4" s="26"/>
      <c r="F4" s="26"/>
      <c r="G4" s="26"/>
      <c r="H4" s="26"/>
      <c r="I4" s="26"/>
      <c r="J4" s="26"/>
      <c r="K4" s="26"/>
      <c r="L4" s="26"/>
      <c r="M4" s="26"/>
      <c r="N4" s="26"/>
      <c r="O4" s="26"/>
      <c r="P4" s="26"/>
      <c r="Q4" s="26"/>
      <c r="R4" s="26"/>
      <c r="S4" s="26"/>
      <c r="T4" s="26"/>
      <c r="U4" s="26"/>
      <c r="V4" s="26"/>
      <c r="W4" s="26"/>
      <c r="X4" s="23"/>
    </row>
    <row r="5" spans="1:24" ht="15.95" customHeight="1">
      <c r="A5" s="23"/>
      <c r="B5" s="23"/>
      <c r="C5" s="23"/>
      <c r="D5" s="23"/>
      <c r="E5" s="23"/>
      <c r="F5" s="23"/>
      <c r="G5" s="23"/>
      <c r="H5" s="23"/>
      <c r="I5" s="23"/>
      <c r="J5" s="23"/>
      <c r="K5" s="23"/>
      <c r="L5" s="23"/>
      <c r="M5" s="23"/>
      <c r="N5" s="23"/>
      <c r="O5" s="23"/>
      <c r="P5" s="23"/>
      <c r="Q5" s="117"/>
      <c r="R5" s="118"/>
      <c r="S5" s="118"/>
      <c r="T5" s="118"/>
      <c r="U5" s="118"/>
      <c r="V5" s="118"/>
      <c r="W5" s="118"/>
      <c r="X5" s="27"/>
    </row>
    <row r="6" spans="1:24" ht="9.9499999999999993" customHeight="1">
      <c r="A6" s="23"/>
      <c r="B6" s="23"/>
      <c r="C6" s="23"/>
      <c r="D6" s="23"/>
      <c r="E6" s="23"/>
      <c r="F6" s="23"/>
      <c r="G6" s="23"/>
      <c r="H6" s="23"/>
      <c r="I6" s="23"/>
      <c r="J6" s="23"/>
      <c r="K6" s="23"/>
      <c r="L6" s="23"/>
      <c r="M6" s="23"/>
      <c r="N6" s="23"/>
      <c r="O6" s="23"/>
      <c r="P6" s="23"/>
      <c r="Q6" s="23"/>
      <c r="R6" s="23"/>
      <c r="S6" s="23"/>
      <c r="T6" s="23"/>
      <c r="U6" s="23"/>
      <c r="V6" s="23"/>
      <c r="W6" s="23"/>
      <c r="X6" s="23"/>
    </row>
    <row r="7" spans="1:24" ht="22.5" customHeight="1">
      <c r="A7" s="23"/>
      <c r="B7" s="23" t="s">
        <v>2</v>
      </c>
      <c r="C7" s="23"/>
      <c r="D7" s="23"/>
      <c r="E7" s="23"/>
      <c r="F7" s="23"/>
      <c r="G7" s="23"/>
      <c r="H7" s="23"/>
      <c r="I7" s="23"/>
      <c r="J7" s="23"/>
      <c r="K7" s="23"/>
      <c r="L7" s="23"/>
      <c r="M7" s="23"/>
      <c r="N7" s="23"/>
      <c r="O7" s="23"/>
      <c r="P7" s="23"/>
      <c r="Q7" s="23"/>
      <c r="R7" s="23"/>
      <c r="S7" s="23"/>
      <c r="T7" s="23"/>
      <c r="U7" s="23"/>
      <c r="V7" s="23"/>
      <c r="W7" s="23"/>
      <c r="X7" s="23"/>
    </row>
    <row r="8" spans="1:24" ht="12" customHeight="1">
      <c r="A8" s="23"/>
      <c r="B8" s="23"/>
      <c r="C8" s="23"/>
      <c r="D8" s="23"/>
      <c r="E8" s="23"/>
      <c r="F8" s="23"/>
      <c r="G8" s="23"/>
      <c r="H8" s="23"/>
      <c r="I8" s="23"/>
      <c r="J8" s="23"/>
      <c r="K8" s="23"/>
      <c r="M8" s="23"/>
      <c r="N8" s="23"/>
      <c r="O8" s="23"/>
      <c r="P8" s="28"/>
      <c r="Q8" s="28"/>
      <c r="R8" s="28"/>
      <c r="S8" s="28"/>
      <c r="T8" s="28"/>
      <c r="U8" s="28"/>
      <c r="V8" s="28"/>
      <c r="W8" s="28"/>
      <c r="X8" s="29"/>
    </row>
    <row r="9" spans="1:24" ht="21.95" customHeight="1">
      <c r="A9" s="23"/>
      <c r="B9" s="23"/>
      <c r="C9" s="23"/>
      <c r="D9" s="23"/>
      <c r="E9" s="23"/>
      <c r="F9" s="23"/>
      <c r="G9" s="23"/>
      <c r="H9" s="23"/>
      <c r="I9" s="131" t="s">
        <v>25</v>
      </c>
      <c r="J9" s="131"/>
      <c r="K9" s="131"/>
      <c r="L9" s="131"/>
      <c r="M9" s="131"/>
      <c r="N9" s="131"/>
      <c r="O9" s="132"/>
      <c r="P9" s="132"/>
      <c r="Q9" s="132"/>
      <c r="R9" s="132"/>
      <c r="S9" s="132"/>
      <c r="T9" s="132"/>
      <c r="U9" s="132"/>
      <c r="V9" s="132"/>
      <c r="W9" s="132"/>
      <c r="X9" s="28"/>
    </row>
    <row r="10" spans="1:24" ht="21.95" customHeight="1">
      <c r="A10" s="23"/>
      <c r="B10" s="23"/>
      <c r="C10" s="23"/>
      <c r="D10" s="23"/>
      <c r="E10" s="23"/>
      <c r="F10" s="23"/>
      <c r="G10" s="23"/>
      <c r="H10" s="23"/>
      <c r="I10" s="23"/>
      <c r="J10" s="23"/>
      <c r="K10" s="23"/>
      <c r="M10" s="23"/>
      <c r="N10" s="23"/>
      <c r="O10" s="132"/>
      <c r="P10" s="132"/>
      <c r="Q10" s="132"/>
      <c r="R10" s="132"/>
      <c r="S10" s="132"/>
      <c r="T10" s="132"/>
      <c r="U10" s="132"/>
      <c r="V10" s="132"/>
      <c r="W10" s="132"/>
      <c r="X10" s="28"/>
    </row>
    <row r="11" spans="1:24" ht="23.25" customHeight="1">
      <c r="A11" s="23"/>
      <c r="B11" s="127" t="s">
        <v>3</v>
      </c>
      <c r="C11" s="127"/>
      <c r="D11" s="127"/>
      <c r="E11" s="127"/>
      <c r="F11" s="127"/>
      <c r="G11" s="127"/>
      <c r="H11" s="127"/>
      <c r="I11" s="127"/>
      <c r="J11" s="127"/>
      <c r="K11" s="127"/>
      <c r="L11" s="127"/>
      <c r="M11" s="127"/>
      <c r="N11" s="127"/>
      <c r="O11" s="127"/>
      <c r="P11" s="127"/>
      <c r="Q11" s="127"/>
      <c r="R11" s="127"/>
      <c r="S11" s="127"/>
      <c r="T11" s="127"/>
      <c r="U11" s="127"/>
      <c r="V11" s="127"/>
      <c r="W11" s="127"/>
      <c r="X11" s="28"/>
    </row>
    <row r="12" spans="1:24" ht="15.75" customHeight="1">
      <c r="A12" s="23"/>
      <c r="B12" s="127"/>
      <c r="C12" s="127"/>
      <c r="D12" s="127"/>
      <c r="E12" s="127"/>
      <c r="F12" s="127"/>
      <c r="G12" s="127"/>
      <c r="H12" s="127"/>
      <c r="I12" s="127"/>
      <c r="J12" s="127"/>
      <c r="K12" s="127"/>
      <c r="L12" s="127"/>
      <c r="M12" s="127"/>
      <c r="N12" s="127"/>
      <c r="O12" s="127"/>
      <c r="P12" s="127"/>
      <c r="Q12" s="127"/>
      <c r="R12" s="127"/>
      <c r="S12" s="127"/>
      <c r="T12" s="127"/>
      <c r="U12" s="127"/>
      <c r="V12" s="127"/>
      <c r="W12" s="127"/>
      <c r="X12" s="23"/>
    </row>
    <row r="13" spans="1:24" ht="19.5" customHeight="1">
      <c r="A13" s="23" t="s">
        <v>26</v>
      </c>
      <c r="B13" s="127"/>
      <c r="C13" s="127"/>
      <c r="D13" s="127"/>
      <c r="E13" s="127"/>
      <c r="F13" s="127"/>
      <c r="G13" s="127"/>
      <c r="H13" s="127"/>
      <c r="I13" s="127"/>
      <c r="J13" s="127"/>
      <c r="K13" s="127"/>
      <c r="L13" s="127"/>
      <c r="M13" s="127"/>
      <c r="N13" s="127"/>
      <c r="O13" s="127"/>
      <c r="P13" s="127"/>
      <c r="Q13" s="127"/>
      <c r="R13" s="127"/>
      <c r="S13" s="127"/>
      <c r="T13" s="127"/>
      <c r="U13" s="127"/>
      <c r="V13" s="127"/>
      <c r="W13" s="127"/>
      <c r="X13" s="23"/>
    </row>
    <row r="14" spans="1:24" ht="37.5" customHeight="1">
      <c r="B14" s="119" t="s">
        <v>27</v>
      </c>
      <c r="C14" s="120"/>
      <c r="D14" s="120"/>
      <c r="E14" s="120"/>
      <c r="F14" s="120"/>
      <c r="G14" s="120"/>
      <c r="H14" s="120"/>
      <c r="I14" s="121"/>
      <c r="J14" s="122"/>
      <c r="K14" s="123"/>
      <c r="L14" s="123"/>
      <c r="M14" s="123"/>
      <c r="N14" s="123"/>
      <c r="O14" s="123"/>
      <c r="P14" s="123"/>
      <c r="Q14" s="123"/>
      <c r="R14" s="123"/>
      <c r="S14" s="123"/>
      <c r="T14" s="123"/>
      <c r="U14" s="123"/>
      <c r="V14" s="123"/>
      <c r="W14" s="124"/>
      <c r="X14" s="23"/>
    </row>
    <row r="15" spans="1:24" ht="37.5" customHeight="1">
      <c r="B15" s="119" t="s">
        <v>64</v>
      </c>
      <c r="C15" s="120"/>
      <c r="D15" s="120"/>
      <c r="E15" s="120"/>
      <c r="F15" s="120"/>
      <c r="G15" s="120"/>
      <c r="H15" s="120"/>
      <c r="I15" s="121"/>
      <c r="J15" s="122"/>
      <c r="K15" s="123"/>
      <c r="L15" s="123"/>
      <c r="M15" s="123"/>
      <c r="N15" s="123"/>
      <c r="O15" s="123"/>
      <c r="P15" s="123"/>
      <c r="Q15" s="123"/>
      <c r="R15" s="123"/>
      <c r="S15" s="123"/>
      <c r="T15" s="123"/>
      <c r="U15" s="123"/>
      <c r="V15" s="123"/>
      <c r="W15" s="124"/>
      <c r="X15" s="23"/>
    </row>
    <row r="16" spans="1:24" ht="37.5" customHeight="1">
      <c r="B16" s="119" t="s">
        <v>4</v>
      </c>
      <c r="C16" s="125"/>
      <c r="D16" s="125"/>
      <c r="E16" s="125"/>
      <c r="F16" s="125"/>
      <c r="G16" s="125"/>
      <c r="H16" s="125"/>
      <c r="I16" s="126"/>
      <c r="J16" s="128"/>
      <c r="K16" s="129"/>
      <c r="L16" s="129"/>
      <c r="M16" s="129"/>
      <c r="N16" s="129"/>
      <c r="O16" s="129"/>
      <c r="P16" s="129"/>
      <c r="Q16" s="129"/>
      <c r="R16" s="129"/>
      <c r="S16" s="129"/>
      <c r="T16" s="129"/>
      <c r="U16" s="129"/>
      <c r="V16" s="129"/>
      <c r="W16" s="130"/>
      <c r="X16" s="23"/>
    </row>
    <row r="17" spans="2:27" ht="18.75" customHeight="1">
      <c r="B17" s="60" t="s">
        <v>5</v>
      </c>
      <c r="C17" s="133"/>
      <c r="D17" s="133"/>
      <c r="E17" s="133"/>
      <c r="F17" s="133"/>
      <c r="G17" s="133"/>
      <c r="H17" s="133"/>
      <c r="I17" s="134"/>
      <c r="J17" s="108"/>
      <c r="K17" s="109"/>
      <c r="L17" s="109"/>
      <c r="M17" s="109"/>
      <c r="N17" s="109"/>
      <c r="O17" s="109"/>
      <c r="P17" s="112"/>
      <c r="Q17" s="113"/>
      <c r="R17" s="113"/>
      <c r="S17" s="113"/>
      <c r="T17" s="113"/>
      <c r="U17" s="113"/>
      <c r="V17" s="113"/>
      <c r="W17" s="72" t="s">
        <v>6</v>
      </c>
      <c r="X17" s="23"/>
    </row>
    <row r="18" spans="2:27" ht="18.75" customHeight="1">
      <c r="B18" s="135"/>
      <c r="C18" s="136"/>
      <c r="D18" s="136"/>
      <c r="E18" s="136"/>
      <c r="F18" s="136"/>
      <c r="G18" s="136"/>
      <c r="H18" s="136"/>
      <c r="I18" s="137"/>
      <c r="J18" s="110"/>
      <c r="K18" s="111"/>
      <c r="L18" s="111"/>
      <c r="M18" s="111"/>
      <c r="N18" s="111"/>
      <c r="O18" s="111"/>
      <c r="P18" s="114"/>
      <c r="Q18" s="115"/>
      <c r="R18" s="115"/>
      <c r="S18" s="115"/>
      <c r="T18" s="115"/>
      <c r="U18" s="115"/>
      <c r="V18" s="115"/>
      <c r="W18" s="75"/>
      <c r="X18" s="23"/>
    </row>
    <row r="19" spans="2:27" ht="18.75" customHeight="1">
      <c r="B19" s="69" t="s">
        <v>7</v>
      </c>
      <c r="C19" s="61"/>
      <c r="D19" s="61"/>
      <c r="E19" s="61"/>
      <c r="F19" s="61"/>
      <c r="G19" s="61"/>
      <c r="H19" s="61"/>
      <c r="I19" s="62"/>
      <c r="J19" s="54"/>
      <c r="K19" s="55"/>
      <c r="L19" s="56"/>
      <c r="M19" s="108"/>
      <c r="N19" s="145"/>
      <c r="O19" s="145"/>
      <c r="P19" s="145"/>
      <c r="Q19" s="145"/>
      <c r="R19" s="145"/>
      <c r="S19" s="145"/>
      <c r="T19" s="145"/>
      <c r="U19" s="145"/>
      <c r="V19" s="146" t="s">
        <v>8</v>
      </c>
      <c r="W19" s="147"/>
      <c r="X19" s="23"/>
    </row>
    <row r="20" spans="2:27" ht="18.75" customHeight="1">
      <c r="B20" s="66"/>
      <c r="C20" s="67"/>
      <c r="D20" s="67"/>
      <c r="E20" s="67"/>
      <c r="F20" s="67"/>
      <c r="G20" s="67"/>
      <c r="H20" s="67"/>
      <c r="I20" s="68"/>
      <c r="J20" s="57"/>
      <c r="K20" s="58"/>
      <c r="L20" s="59"/>
      <c r="M20" s="110"/>
      <c r="N20" s="148"/>
      <c r="O20" s="148"/>
      <c r="P20" s="148"/>
      <c r="Q20" s="148"/>
      <c r="R20" s="148"/>
      <c r="S20" s="148"/>
      <c r="T20" s="148"/>
      <c r="U20" s="148"/>
      <c r="V20" s="93" t="s">
        <v>9</v>
      </c>
      <c r="W20" s="94"/>
      <c r="X20" s="23"/>
    </row>
    <row r="21" spans="2:27" ht="18.75" customHeight="1">
      <c r="B21" s="60" t="s">
        <v>10</v>
      </c>
      <c r="C21" s="61"/>
      <c r="D21" s="61"/>
      <c r="E21" s="61"/>
      <c r="F21" s="61"/>
      <c r="G21" s="61"/>
      <c r="H21" s="61"/>
      <c r="I21" s="62"/>
      <c r="J21" s="141" t="str">
        <f>IF(F28="","",F28)</f>
        <v/>
      </c>
      <c r="K21" s="142"/>
      <c r="L21" s="142"/>
      <c r="M21" s="142"/>
      <c r="N21" s="142"/>
      <c r="O21" s="142"/>
      <c r="P21" s="76" t="s">
        <v>45</v>
      </c>
      <c r="Q21" s="76"/>
      <c r="R21" s="76"/>
      <c r="S21" s="30"/>
      <c r="T21" s="30"/>
      <c r="U21" s="30"/>
      <c r="V21" s="30"/>
      <c r="W21" s="31"/>
      <c r="X21" s="23"/>
    </row>
    <row r="22" spans="2:27" ht="18.75" customHeight="1">
      <c r="B22" s="63"/>
      <c r="C22" s="64"/>
      <c r="D22" s="64"/>
      <c r="E22" s="64"/>
      <c r="F22" s="64"/>
      <c r="G22" s="64"/>
      <c r="H22" s="64"/>
      <c r="I22" s="65"/>
      <c r="J22" s="143" t="str">
        <f>IF(I28="","",MAX(I28:K40))</f>
        <v/>
      </c>
      <c r="K22" s="144"/>
      <c r="L22" s="144"/>
      <c r="M22" s="144"/>
      <c r="N22" s="144"/>
      <c r="O22" s="144"/>
      <c r="P22" s="77" t="s">
        <v>46</v>
      </c>
      <c r="Q22" s="77"/>
      <c r="R22" s="77"/>
      <c r="S22" s="95" t="str">
        <f ca="1">N41</f>
        <v/>
      </c>
      <c r="T22" s="96"/>
      <c r="U22" s="96"/>
      <c r="V22" s="96"/>
      <c r="W22" s="32" t="s">
        <v>6</v>
      </c>
      <c r="X22" s="23"/>
    </row>
    <row r="23" spans="2:27" ht="18.75" customHeight="1">
      <c r="B23" s="66"/>
      <c r="C23" s="67"/>
      <c r="D23" s="67"/>
      <c r="E23" s="67"/>
      <c r="F23" s="67"/>
      <c r="G23" s="67"/>
      <c r="H23" s="67"/>
      <c r="I23" s="68"/>
      <c r="J23" s="33"/>
      <c r="K23" s="34"/>
      <c r="L23" s="34"/>
      <c r="M23" s="34"/>
      <c r="N23" s="34"/>
      <c r="O23" s="138" t="str">
        <f>L41</f>
        <v/>
      </c>
      <c r="P23" s="139"/>
      <c r="Q23" s="35" t="s">
        <v>11</v>
      </c>
      <c r="R23" s="35"/>
      <c r="S23" s="74" t="s">
        <v>12</v>
      </c>
      <c r="T23" s="74"/>
      <c r="U23" s="140" t="str">
        <f>IF(J16="","",IF(引用リスト!E8=引用リスト!G2,VLOOKUP(手入力!J16,引用リスト!F3:N12,2,FALSE),IF(引用リスト!E8=引用リスト!H2,VLOOKUP(手入力!J16,引用リスト!F3:N12,3,FALSE),IF(引用リスト!E8=引用リスト!I2,VLOOKUP(手入力!J16,引用リスト!F3:N12,4,FALSE),IF(引用リスト!E8=引用リスト!J2,VLOOKUP(手入力!J16,引用リスト!F3:N12,5,FALSE),IF(引用リスト!E8=引用リスト!K2,VLOOKUP(手入力!J16,引用リスト!F3:N12,6,FALSE),IF(引用リスト!E8=引用リスト!L2,VLOOKUP(手入力!J16,引用リスト!F3:N12,7,FALSE),IF(引用リスト!E8=引用リスト!M2,VLOOKUP(手入力!J16,引用リスト!F3:N12,8,FALSE),IF(引用リスト!E8=引用リスト!N2,VLOOKUP(手入力!J16,引用リスト!F3:N12,9,FALSE))))))))))</f>
        <v/>
      </c>
      <c r="V23" s="140"/>
      <c r="W23" s="36" t="s">
        <v>13</v>
      </c>
      <c r="X23" s="23"/>
    </row>
    <row r="24" spans="2:27" ht="12.95" customHeight="1">
      <c r="B24" s="28"/>
      <c r="C24" s="28"/>
      <c r="D24" s="28"/>
      <c r="E24" s="28"/>
      <c r="F24" s="28"/>
      <c r="G24" s="28"/>
      <c r="H24" s="28"/>
      <c r="I24" s="28"/>
      <c r="J24" s="28"/>
      <c r="K24" s="28"/>
      <c r="L24" s="28"/>
      <c r="M24" s="28"/>
      <c r="N24" s="28"/>
      <c r="O24" s="28"/>
      <c r="P24" s="28"/>
      <c r="Q24" s="28"/>
      <c r="R24" s="28"/>
      <c r="S24" s="28"/>
      <c r="T24" s="28"/>
      <c r="U24" s="28"/>
      <c r="V24" s="28"/>
      <c r="W24" s="28"/>
      <c r="X24" s="23"/>
    </row>
    <row r="25" spans="2:27" ht="18.75" customHeight="1">
      <c r="B25" s="106" t="s">
        <v>14</v>
      </c>
      <c r="C25" s="106"/>
      <c r="D25" s="106"/>
      <c r="E25" s="106"/>
      <c r="F25" s="106"/>
      <c r="G25" s="106"/>
      <c r="H25" s="106"/>
      <c r="I25" s="28"/>
      <c r="J25" s="28"/>
      <c r="K25" s="28"/>
      <c r="L25" s="28"/>
      <c r="M25" s="28"/>
      <c r="N25" s="28"/>
      <c r="O25" s="28"/>
      <c r="P25" s="28"/>
      <c r="Q25" s="28"/>
      <c r="R25" s="28"/>
      <c r="S25" s="28"/>
      <c r="T25" s="28"/>
      <c r="U25" s="28"/>
      <c r="V25" s="28"/>
      <c r="W25" s="28"/>
      <c r="X25" s="23"/>
    </row>
    <row r="26" spans="2:27" ht="19.5" customHeight="1">
      <c r="B26" s="98" t="s">
        <v>15</v>
      </c>
      <c r="C26" s="98"/>
      <c r="D26" s="98"/>
      <c r="E26" s="98"/>
      <c r="F26" s="98" t="s">
        <v>16</v>
      </c>
      <c r="G26" s="98"/>
      <c r="H26" s="98"/>
      <c r="I26" s="98"/>
      <c r="J26" s="98"/>
      <c r="K26" s="98"/>
      <c r="L26" s="98" t="s">
        <v>17</v>
      </c>
      <c r="M26" s="98"/>
      <c r="N26" s="98" t="s">
        <v>18</v>
      </c>
      <c r="O26" s="98"/>
      <c r="P26" s="98"/>
      <c r="Q26" s="98"/>
      <c r="R26" s="98"/>
      <c r="S26" s="98"/>
      <c r="T26" s="70" t="s">
        <v>19</v>
      </c>
      <c r="U26" s="71"/>
      <c r="V26" s="71"/>
      <c r="W26" s="72"/>
      <c r="X26" s="23"/>
    </row>
    <row r="27" spans="2:27" ht="19.5" customHeight="1">
      <c r="B27" s="99" t="s">
        <v>20</v>
      </c>
      <c r="C27" s="99"/>
      <c r="D27" s="99"/>
      <c r="E27" s="99"/>
      <c r="F27" s="100" t="s">
        <v>21</v>
      </c>
      <c r="G27" s="101"/>
      <c r="H27" s="101"/>
      <c r="I27" s="101" t="s">
        <v>22</v>
      </c>
      <c r="J27" s="101"/>
      <c r="K27" s="102"/>
      <c r="L27" s="99" t="s">
        <v>23</v>
      </c>
      <c r="M27" s="99"/>
      <c r="N27" s="103" t="s">
        <v>20</v>
      </c>
      <c r="O27" s="104"/>
      <c r="P27" s="104"/>
      <c r="Q27" s="104"/>
      <c r="R27" s="104"/>
      <c r="S27" s="105"/>
      <c r="T27" s="73"/>
      <c r="U27" s="74"/>
      <c r="V27" s="74"/>
      <c r="W27" s="75"/>
      <c r="X27" s="23"/>
    </row>
    <row r="28" spans="2:27" ht="18.75" customHeight="1">
      <c r="B28" s="97"/>
      <c r="C28" s="97"/>
      <c r="D28" s="97"/>
      <c r="E28" s="97"/>
      <c r="F28" s="150"/>
      <c r="G28" s="150"/>
      <c r="H28" s="150"/>
      <c r="I28" s="150"/>
      <c r="J28" s="150"/>
      <c r="K28" s="150"/>
      <c r="L28" s="50" t="str">
        <f>IF(I28="","",I28-F28+1)</f>
        <v/>
      </c>
      <c r="M28" s="50"/>
      <c r="N28" s="85" t="str">
        <f ca="1">IF(B28="","",IF(COUNTIF(引用リスト!$Q$2:$Q$16,YEAR(TODAY()))=1,ROUNDDOWN(B28*$U$23/100*L28/366,0),ROUNDDOWN(B28*$U$23/100*L28/365,0)))</f>
        <v/>
      </c>
      <c r="O28" s="86"/>
      <c r="P28" s="86"/>
      <c r="Q28" s="86"/>
      <c r="R28" s="86"/>
      <c r="S28" s="87"/>
      <c r="T28" s="50"/>
      <c r="U28" s="50"/>
      <c r="V28" s="50"/>
      <c r="W28" s="50"/>
      <c r="X28" s="23"/>
      <c r="Z28" s="38"/>
      <c r="AA28" s="38"/>
    </row>
    <row r="29" spans="2:27" ht="18.75" customHeight="1">
      <c r="B29" s="78"/>
      <c r="C29" s="91"/>
      <c r="D29" s="91"/>
      <c r="E29" s="92"/>
      <c r="F29" s="81" t="str">
        <f ca="1">IF(OR(I28=$M$20,I28=DATE(YEAR(TODAY()),9,30)),"",I28+1)</f>
        <v/>
      </c>
      <c r="G29" s="82"/>
      <c r="H29" s="83"/>
      <c r="I29" s="150"/>
      <c r="J29" s="150"/>
      <c r="K29" s="150"/>
      <c r="L29" s="50" t="str">
        <f>IF(I29="","",I29-F29+1)</f>
        <v/>
      </c>
      <c r="M29" s="50"/>
      <c r="N29" s="85" t="str">
        <f ca="1">IF(B29="","",IF(COUNTIF(引用リスト!$Q$2:$Q$16,YEAR(TODAY()))=1,ROUNDDOWN(B29*$U$23/100*L29/366,0),ROUNDDOWN(B29*$U$23/100*L29/365,0)))</f>
        <v/>
      </c>
      <c r="O29" s="86"/>
      <c r="P29" s="86"/>
      <c r="Q29" s="86"/>
      <c r="R29" s="86"/>
      <c r="S29" s="87"/>
      <c r="T29" s="50"/>
      <c r="U29" s="50"/>
      <c r="V29" s="50"/>
      <c r="W29" s="50"/>
      <c r="X29" s="23"/>
    </row>
    <row r="30" spans="2:27" ht="18.75" customHeight="1">
      <c r="B30" s="78"/>
      <c r="C30" s="91"/>
      <c r="D30" s="91"/>
      <c r="E30" s="92"/>
      <c r="F30" s="81" t="str">
        <f ca="1">IF(OR(I29=$M$20,I29=DATE(YEAR(TODAY()),9,30)),"",I29+1)</f>
        <v/>
      </c>
      <c r="G30" s="82"/>
      <c r="H30" s="83"/>
      <c r="I30" s="150"/>
      <c r="J30" s="150"/>
      <c r="K30" s="150"/>
      <c r="L30" s="50" t="str">
        <f>IF(I30="","",I30-F30+1)</f>
        <v/>
      </c>
      <c r="M30" s="50"/>
      <c r="N30" s="85" t="str">
        <f ca="1">IF(B30="","",IF(COUNTIF(引用リスト!$Q$2:$Q$16,YEAR(TODAY()))=1,ROUNDDOWN(B30*$U$23/100*L30/366,0),ROUNDDOWN(B30*$U$23/100*L30/365,0)))</f>
        <v/>
      </c>
      <c r="O30" s="86"/>
      <c r="P30" s="86"/>
      <c r="Q30" s="86"/>
      <c r="R30" s="86"/>
      <c r="S30" s="87"/>
      <c r="T30" s="50"/>
      <c r="U30" s="50"/>
      <c r="V30" s="50"/>
      <c r="W30" s="50"/>
      <c r="X30" s="23"/>
    </row>
    <row r="31" spans="2:27" ht="18.75" customHeight="1">
      <c r="B31" s="78"/>
      <c r="C31" s="91"/>
      <c r="D31" s="91"/>
      <c r="E31" s="92"/>
      <c r="F31" s="81" t="str">
        <f t="shared" ref="F31:F40" ca="1" si="0">IF(OR(I30=$M$20,I30=DATE(YEAR(TODAY()),9,30)),"",I30+1)</f>
        <v/>
      </c>
      <c r="G31" s="82"/>
      <c r="H31" s="83"/>
      <c r="I31" s="150"/>
      <c r="J31" s="150"/>
      <c r="K31" s="150"/>
      <c r="L31" s="50" t="str">
        <f>IF(I31="","",I31-F31+1)</f>
        <v/>
      </c>
      <c r="M31" s="50"/>
      <c r="N31" s="85" t="str">
        <f ca="1">IF(B31="","",IF(COUNTIF(引用リスト!$Q$2:$Q$16,YEAR(TODAY()))=1,ROUNDDOWN(B31*$U$23/100*L31/366,0),ROUNDDOWN(B31*$U$23/100*L31/365,0)))</f>
        <v/>
      </c>
      <c r="O31" s="86"/>
      <c r="P31" s="86"/>
      <c r="Q31" s="86"/>
      <c r="R31" s="86"/>
      <c r="S31" s="87"/>
      <c r="T31" s="50"/>
      <c r="U31" s="50"/>
      <c r="V31" s="50"/>
      <c r="W31" s="50"/>
      <c r="X31" s="23"/>
    </row>
    <row r="32" spans="2:27" ht="18.75" customHeight="1">
      <c r="B32" s="78"/>
      <c r="C32" s="91"/>
      <c r="D32" s="91"/>
      <c r="E32" s="92"/>
      <c r="F32" s="81" t="str">
        <f t="shared" ca="1" si="0"/>
        <v/>
      </c>
      <c r="G32" s="82"/>
      <c r="H32" s="83"/>
      <c r="I32" s="150"/>
      <c r="J32" s="150"/>
      <c r="K32" s="150"/>
      <c r="L32" s="50" t="str">
        <f t="shared" ref="L32:L40" si="1">IF(I32="","",I32-F32+1)</f>
        <v/>
      </c>
      <c r="M32" s="50"/>
      <c r="N32" s="85" t="str">
        <f ca="1">IF(B32="","",IF(COUNTIF(引用リスト!$Q$2:$Q$16,YEAR(TODAY()))=1,ROUNDDOWN(B32*$U$23/100*L32/366,0),ROUNDDOWN(B32*$U$23/100*L32/365,0)))</f>
        <v/>
      </c>
      <c r="O32" s="86"/>
      <c r="P32" s="86"/>
      <c r="Q32" s="86"/>
      <c r="R32" s="86"/>
      <c r="S32" s="87"/>
      <c r="T32" s="50"/>
      <c r="U32" s="50"/>
      <c r="V32" s="50"/>
      <c r="W32" s="50"/>
      <c r="X32" s="23"/>
    </row>
    <row r="33" spans="2:24" ht="18.75" customHeight="1">
      <c r="B33" s="78"/>
      <c r="C33" s="91"/>
      <c r="D33" s="91"/>
      <c r="E33" s="92"/>
      <c r="F33" s="81" t="str">
        <f t="shared" ca="1" si="0"/>
        <v/>
      </c>
      <c r="G33" s="82"/>
      <c r="H33" s="83"/>
      <c r="I33" s="150"/>
      <c r="J33" s="150"/>
      <c r="K33" s="150"/>
      <c r="L33" s="50" t="str">
        <f t="shared" si="1"/>
        <v/>
      </c>
      <c r="M33" s="50"/>
      <c r="N33" s="85" t="str">
        <f ca="1">IF(B33="","",IF(COUNTIF(引用リスト!$Q$2:$Q$16,YEAR(TODAY()))=1,ROUNDDOWN(B33*$U$23/100*L33/366,0),ROUNDDOWN(B33*$U$23/100*L33/365,0)))</f>
        <v/>
      </c>
      <c r="O33" s="86"/>
      <c r="P33" s="86"/>
      <c r="Q33" s="86"/>
      <c r="R33" s="86"/>
      <c r="S33" s="87"/>
      <c r="T33" s="50"/>
      <c r="U33" s="50"/>
      <c r="V33" s="50"/>
      <c r="W33" s="50"/>
      <c r="X33" s="23"/>
    </row>
    <row r="34" spans="2:24" ht="18.75" customHeight="1">
      <c r="B34" s="78"/>
      <c r="C34" s="91"/>
      <c r="D34" s="91"/>
      <c r="E34" s="92"/>
      <c r="F34" s="81" t="str">
        <f t="shared" ca="1" si="0"/>
        <v/>
      </c>
      <c r="G34" s="82"/>
      <c r="H34" s="83"/>
      <c r="I34" s="150"/>
      <c r="J34" s="150"/>
      <c r="K34" s="150"/>
      <c r="L34" s="50" t="str">
        <f t="shared" si="1"/>
        <v/>
      </c>
      <c r="M34" s="50"/>
      <c r="N34" s="85" t="str">
        <f ca="1">IF(B34="","",IF(COUNTIF(引用リスト!$Q$2:$Q$16,YEAR(TODAY()))=1,ROUNDDOWN(B34*$U$23/100*L34/366,0),ROUNDDOWN(B34*$U$23/100*L34/365,0)))</f>
        <v/>
      </c>
      <c r="O34" s="86"/>
      <c r="P34" s="86"/>
      <c r="Q34" s="86"/>
      <c r="R34" s="86"/>
      <c r="S34" s="87"/>
      <c r="T34" s="50"/>
      <c r="U34" s="50"/>
      <c r="V34" s="50"/>
      <c r="W34" s="50"/>
      <c r="X34" s="23"/>
    </row>
    <row r="35" spans="2:24" ht="18.75" customHeight="1">
      <c r="B35" s="78"/>
      <c r="C35" s="79"/>
      <c r="D35" s="79"/>
      <c r="E35" s="80"/>
      <c r="F35" s="81" t="str">
        <f t="shared" ca="1" si="0"/>
        <v/>
      </c>
      <c r="G35" s="82"/>
      <c r="H35" s="83"/>
      <c r="I35" s="150"/>
      <c r="J35" s="150"/>
      <c r="K35" s="150"/>
      <c r="L35" s="50" t="str">
        <f t="shared" si="1"/>
        <v/>
      </c>
      <c r="M35" s="50"/>
      <c r="N35" s="85" t="str">
        <f ca="1">IF(B35="","",IF(COUNTIF(引用リスト!$Q$2:$Q$16,YEAR(TODAY()))=1,ROUNDDOWN(B35*$U$23/100*L35/366,0),ROUNDDOWN(B35*$U$23/100*L35/365,0)))</f>
        <v/>
      </c>
      <c r="O35" s="86"/>
      <c r="P35" s="86"/>
      <c r="Q35" s="86"/>
      <c r="R35" s="86"/>
      <c r="S35" s="87"/>
      <c r="T35" s="51"/>
      <c r="U35" s="90"/>
      <c r="V35" s="90"/>
      <c r="W35" s="52"/>
      <c r="X35" s="23"/>
    </row>
    <row r="36" spans="2:24" ht="18.75" customHeight="1">
      <c r="B36" s="78"/>
      <c r="C36" s="79"/>
      <c r="D36" s="79"/>
      <c r="E36" s="80"/>
      <c r="F36" s="81" t="str">
        <f t="shared" ca="1" si="0"/>
        <v/>
      </c>
      <c r="G36" s="82"/>
      <c r="H36" s="83"/>
      <c r="I36" s="150"/>
      <c r="J36" s="150"/>
      <c r="K36" s="150"/>
      <c r="L36" s="50" t="str">
        <f t="shared" si="1"/>
        <v/>
      </c>
      <c r="M36" s="50"/>
      <c r="N36" s="85" t="str">
        <f ca="1">IF(B36="","",IF(COUNTIF(引用リスト!$Q$2:$Q$16,YEAR(TODAY()))=1,ROUNDDOWN(B36*$U$23/100*L36/366,0),ROUNDDOWN(B36*$U$23/100*L36/365,0)))</f>
        <v/>
      </c>
      <c r="O36" s="86"/>
      <c r="P36" s="86"/>
      <c r="Q36" s="86"/>
      <c r="R36" s="86"/>
      <c r="S36" s="87"/>
      <c r="T36" s="51"/>
      <c r="U36" s="90"/>
      <c r="V36" s="90"/>
      <c r="W36" s="52"/>
      <c r="X36" s="23"/>
    </row>
    <row r="37" spans="2:24" ht="18.75" customHeight="1">
      <c r="B37" s="78"/>
      <c r="C37" s="79"/>
      <c r="D37" s="79"/>
      <c r="E37" s="80"/>
      <c r="F37" s="81" t="str">
        <f t="shared" ca="1" si="0"/>
        <v/>
      </c>
      <c r="G37" s="82"/>
      <c r="H37" s="83"/>
      <c r="I37" s="150"/>
      <c r="J37" s="150"/>
      <c r="K37" s="150"/>
      <c r="L37" s="50" t="str">
        <f t="shared" si="1"/>
        <v/>
      </c>
      <c r="M37" s="50"/>
      <c r="N37" s="85" t="str">
        <f ca="1">IF(B37="","",IF(COUNTIF(引用リスト!$Q$2:$Q$16,YEAR(TODAY()))=1,ROUNDDOWN(B37*$U$23/100*L37/366,0),ROUNDDOWN(B37*$U$23/100*L37/365,0)))</f>
        <v/>
      </c>
      <c r="O37" s="86"/>
      <c r="P37" s="86"/>
      <c r="Q37" s="86"/>
      <c r="R37" s="86"/>
      <c r="S37" s="87"/>
      <c r="T37" s="51"/>
      <c r="U37" s="90"/>
      <c r="V37" s="90"/>
      <c r="W37" s="52"/>
      <c r="X37" s="23"/>
    </row>
    <row r="38" spans="2:24" ht="18.75" customHeight="1">
      <c r="B38" s="78"/>
      <c r="C38" s="79"/>
      <c r="D38" s="79"/>
      <c r="E38" s="80"/>
      <c r="F38" s="81" t="str">
        <f t="shared" ca="1" si="0"/>
        <v/>
      </c>
      <c r="G38" s="82"/>
      <c r="H38" s="83"/>
      <c r="I38" s="150"/>
      <c r="J38" s="150"/>
      <c r="K38" s="150"/>
      <c r="L38" s="50" t="str">
        <f t="shared" si="1"/>
        <v/>
      </c>
      <c r="M38" s="50"/>
      <c r="N38" s="85" t="str">
        <f ca="1">IF(B38="","",IF(COUNTIF(引用リスト!$Q$2:$Q$16,YEAR(TODAY()))=1,ROUNDDOWN(B38*$U$23/100*L38/366,0),ROUNDDOWN(B38*$U$23/100*L38/365,0)))</f>
        <v/>
      </c>
      <c r="O38" s="86"/>
      <c r="P38" s="86"/>
      <c r="Q38" s="86"/>
      <c r="R38" s="86"/>
      <c r="S38" s="87"/>
      <c r="T38" s="51"/>
      <c r="U38" s="90"/>
      <c r="V38" s="90"/>
      <c r="W38" s="52"/>
      <c r="X38" s="23"/>
    </row>
    <row r="39" spans="2:24" ht="18.75" customHeight="1">
      <c r="B39" s="78"/>
      <c r="C39" s="79"/>
      <c r="D39" s="79"/>
      <c r="E39" s="80"/>
      <c r="F39" s="81" t="str">
        <f t="shared" ca="1" si="0"/>
        <v/>
      </c>
      <c r="G39" s="82"/>
      <c r="H39" s="83"/>
      <c r="I39" s="150"/>
      <c r="J39" s="150"/>
      <c r="K39" s="150"/>
      <c r="L39" s="50" t="str">
        <f t="shared" si="1"/>
        <v/>
      </c>
      <c r="M39" s="50"/>
      <c r="N39" s="85" t="str">
        <f ca="1">IF(B39="","",IF(COUNTIF(引用リスト!$Q$2:$Q$16,YEAR(TODAY()))=1,ROUNDDOWN(B39*$U$23/100*L39/366,0),ROUNDDOWN(B39*$U$23/100*L39/365,0)))</f>
        <v/>
      </c>
      <c r="O39" s="86"/>
      <c r="P39" s="86"/>
      <c r="Q39" s="86"/>
      <c r="R39" s="86"/>
      <c r="S39" s="87"/>
      <c r="T39" s="51"/>
      <c r="U39" s="90"/>
      <c r="V39" s="90"/>
      <c r="W39" s="52"/>
      <c r="X39" s="23"/>
    </row>
    <row r="40" spans="2:24" ht="18.75" customHeight="1">
      <c r="B40" s="78"/>
      <c r="C40" s="79"/>
      <c r="D40" s="79"/>
      <c r="E40" s="80"/>
      <c r="F40" s="81" t="str">
        <f t="shared" ca="1" si="0"/>
        <v/>
      </c>
      <c r="G40" s="82"/>
      <c r="H40" s="83"/>
      <c r="I40" s="150"/>
      <c r="J40" s="150"/>
      <c r="K40" s="150"/>
      <c r="L40" s="50" t="str">
        <f t="shared" si="1"/>
        <v/>
      </c>
      <c r="M40" s="50"/>
      <c r="N40" s="85" t="str">
        <f ca="1">IF(B40="","",IF(COUNTIF(引用リスト!$Q$2:$Q$16,YEAR(TODAY()))=1,ROUNDDOWN(B40*$U$23/100*L40/366,0),ROUNDDOWN(B40*$U$23/100*L40/365,0)))</f>
        <v/>
      </c>
      <c r="O40" s="86"/>
      <c r="P40" s="86"/>
      <c r="Q40" s="86"/>
      <c r="R40" s="86"/>
      <c r="S40" s="87"/>
      <c r="T40" s="51"/>
      <c r="U40" s="88"/>
      <c r="V40" s="88"/>
      <c r="W40" s="89"/>
      <c r="X40" s="23"/>
    </row>
    <row r="41" spans="2:24" ht="18.75" customHeight="1">
      <c r="B41" s="50" t="s">
        <v>24</v>
      </c>
      <c r="C41" s="50"/>
      <c r="D41" s="50"/>
      <c r="E41" s="50"/>
      <c r="F41" s="50"/>
      <c r="G41" s="50"/>
      <c r="H41" s="50"/>
      <c r="I41" s="50"/>
      <c r="J41" s="50"/>
      <c r="K41" s="50"/>
      <c r="L41" s="51" t="str">
        <f>IF(L28="","",SUM(L28:M40))</f>
        <v/>
      </c>
      <c r="M41" s="52"/>
      <c r="N41" s="53" t="str">
        <f ca="1">IF(N28="","",SUM(N28:S40))</f>
        <v/>
      </c>
      <c r="O41" s="53"/>
      <c r="P41" s="53"/>
      <c r="Q41" s="53"/>
      <c r="R41" s="53"/>
      <c r="S41" s="53"/>
      <c r="T41" s="50"/>
      <c r="U41" s="50"/>
      <c r="V41" s="50"/>
      <c r="W41" s="50"/>
      <c r="X41" s="23"/>
    </row>
    <row r="42" spans="2:24" ht="18.75" customHeight="1">
      <c r="B42" s="28"/>
      <c r="C42" s="28"/>
      <c r="D42" s="28"/>
      <c r="E42" s="28"/>
      <c r="F42" s="28"/>
      <c r="G42" s="28"/>
      <c r="H42" s="28"/>
      <c r="I42" s="28"/>
      <c r="J42" s="28"/>
      <c r="K42" s="28"/>
      <c r="L42" s="28"/>
      <c r="M42" s="28"/>
      <c r="N42" s="28"/>
      <c r="O42" s="28"/>
      <c r="P42" s="28"/>
      <c r="Q42" s="28"/>
      <c r="R42" s="28"/>
      <c r="S42" s="28"/>
      <c r="T42" s="28"/>
      <c r="U42" s="28"/>
      <c r="V42" s="28"/>
      <c r="W42" s="28"/>
      <c r="X42" s="23"/>
    </row>
  </sheetData>
  <sheetProtection sheet="1" selectLockedCells="1"/>
  <mergeCells count="123">
    <mergeCell ref="B41:K41"/>
    <mergeCell ref="L41:M41"/>
    <mergeCell ref="N41:S41"/>
    <mergeCell ref="T41:W41"/>
    <mergeCell ref="B40:E40"/>
    <mergeCell ref="F40:H40"/>
    <mergeCell ref="I40:K40"/>
    <mergeCell ref="L40:M40"/>
    <mergeCell ref="N40:S40"/>
    <mergeCell ref="T40:W40"/>
    <mergeCell ref="B39:E39"/>
    <mergeCell ref="F39:H39"/>
    <mergeCell ref="I39:K39"/>
    <mergeCell ref="L39:M39"/>
    <mergeCell ref="N39:S39"/>
    <mergeCell ref="T39:W39"/>
    <mergeCell ref="B38:E38"/>
    <mergeCell ref="F38:H38"/>
    <mergeCell ref="I38:K38"/>
    <mergeCell ref="L38:M38"/>
    <mergeCell ref="N38:S38"/>
    <mergeCell ref="T38:W38"/>
    <mergeCell ref="B37:E37"/>
    <mergeCell ref="F37:H37"/>
    <mergeCell ref="I37:K37"/>
    <mergeCell ref="L37:M37"/>
    <mergeCell ref="N37:S37"/>
    <mergeCell ref="T37:W37"/>
    <mergeCell ref="B36:E36"/>
    <mergeCell ref="F36:H36"/>
    <mergeCell ref="I36:K36"/>
    <mergeCell ref="L36:M36"/>
    <mergeCell ref="N36:S36"/>
    <mergeCell ref="T36:W36"/>
    <mergeCell ref="B35:E35"/>
    <mergeCell ref="F35:H35"/>
    <mergeCell ref="I35:K35"/>
    <mergeCell ref="L35:M35"/>
    <mergeCell ref="N35:S35"/>
    <mergeCell ref="T35:W35"/>
    <mergeCell ref="B34:E34"/>
    <mergeCell ref="F34:H34"/>
    <mergeCell ref="I34:K34"/>
    <mergeCell ref="L34:M34"/>
    <mergeCell ref="N34:S34"/>
    <mergeCell ref="T34:W34"/>
    <mergeCell ref="B33:E33"/>
    <mergeCell ref="F33:H33"/>
    <mergeCell ref="I33:K33"/>
    <mergeCell ref="L33:M33"/>
    <mergeCell ref="N33:S33"/>
    <mergeCell ref="T33:W33"/>
    <mergeCell ref="B32:E32"/>
    <mergeCell ref="F32:H32"/>
    <mergeCell ref="I32:K32"/>
    <mergeCell ref="L32:M32"/>
    <mergeCell ref="N32:S32"/>
    <mergeCell ref="T32:W32"/>
    <mergeCell ref="B31:E31"/>
    <mergeCell ref="F31:H31"/>
    <mergeCell ref="I31:K31"/>
    <mergeCell ref="L31:M31"/>
    <mergeCell ref="N31:S31"/>
    <mergeCell ref="T31:W31"/>
    <mergeCell ref="B30:E30"/>
    <mergeCell ref="F30:H30"/>
    <mergeCell ref="I30:K30"/>
    <mergeCell ref="L30:M30"/>
    <mergeCell ref="N30:S30"/>
    <mergeCell ref="T30:W30"/>
    <mergeCell ref="T28:W28"/>
    <mergeCell ref="B29:E29"/>
    <mergeCell ref="F29:H29"/>
    <mergeCell ref="I29:K29"/>
    <mergeCell ref="L29:M29"/>
    <mergeCell ref="N29:S29"/>
    <mergeCell ref="T29:W29"/>
    <mergeCell ref="N27:S27"/>
    <mergeCell ref="B28:E28"/>
    <mergeCell ref="F28:H28"/>
    <mergeCell ref="I28:K28"/>
    <mergeCell ref="L28:M28"/>
    <mergeCell ref="N28:S28"/>
    <mergeCell ref="B25:H25"/>
    <mergeCell ref="B26:E26"/>
    <mergeCell ref="F26:K26"/>
    <mergeCell ref="L26:M26"/>
    <mergeCell ref="N26:S26"/>
    <mergeCell ref="T26:W27"/>
    <mergeCell ref="B27:E27"/>
    <mergeCell ref="F27:H27"/>
    <mergeCell ref="I27:K27"/>
    <mergeCell ref="L27:M27"/>
    <mergeCell ref="B21:I23"/>
    <mergeCell ref="J21:O21"/>
    <mergeCell ref="P21:R21"/>
    <mergeCell ref="J22:O22"/>
    <mergeCell ref="P22:R22"/>
    <mergeCell ref="S22:V22"/>
    <mergeCell ref="O23:P23"/>
    <mergeCell ref="S23:T23"/>
    <mergeCell ref="U23:V23"/>
    <mergeCell ref="B17:I18"/>
    <mergeCell ref="J17:O18"/>
    <mergeCell ref="P17:V18"/>
    <mergeCell ref="W17:W18"/>
    <mergeCell ref="B19:I20"/>
    <mergeCell ref="J19:L20"/>
    <mergeCell ref="M19:U19"/>
    <mergeCell ref="V19:W19"/>
    <mergeCell ref="M20:U20"/>
    <mergeCell ref="V20:W20"/>
    <mergeCell ref="B14:I14"/>
    <mergeCell ref="J14:W14"/>
    <mergeCell ref="B15:I15"/>
    <mergeCell ref="J15:W15"/>
    <mergeCell ref="B16:I16"/>
    <mergeCell ref="J16:W16"/>
    <mergeCell ref="A3:W3"/>
    <mergeCell ref="Q5:W5"/>
    <mergeCell ref="I9:N9"/>
    <mergeCell ref="O9:W10"/>
    <mergeCell ref="B11:W13"/>
  </mergeCells>
  <phoneticPr fontId="5"/>
  <conditionalFormatting sqref="P17:V18 J14:W16 O9:W10">
    <cfRule type="cellIs" dxfId="7" priority="11" operator="equal">
      <formula>""</formula>
    </cfRule>
  </conditionalFormatting>
  <conditionalFormatting sqref="J17:O18">
    <cfRule type="cellIs" dxfId="6" priority="7" operator="equal">
      <formula>""</formula>
    </cfRule>
  </conditionalFormatting>
  <conditionalFormatting sqref="J19:L20">
    <cfRule type="cellIs" dxfId="5" priority="6" operator="equal">
      <formula>""</formula>
    </cfRule>
  </conditionalFormatting>
  <conditionalFormatting sqref="M19:U20">
    <cfRule type="cellIs" dxfId="4" priority="5" operator="equal">
      <formula>""</formula>
    </cfRule>
  </conditionalFormatting>
  <conditionalFormatting sqref="Q5:W5">
    <cfRule type="cellIs" dxfId="3" priority="4" operator="equal">
      <formula>""</formula>
    </cfRule>
  </conditionalFormatting>
  <conditionalFormatting sqref="F28:H28">
    <cfRule type="cellIs" dxfId="2" priority="3" operator="equal">
      <formula>""</formula>
    </cfRule>
  </conditionalFormatting>
  <conditionalFormatting sqref="B28:E40">
    <cfRule type="expression" dxfId="1" priority="2">
      <formula>AND(F28&lt;&gt;"",B28="")</formula>
    </cfRule>
  </conditionalFormatting>
  <conditionalFormatting sqref="I28:K40">
    <cfRule type="expression" dxfId="0" priority="1">
      <formula>AND(F28&lt;&gt;"",I28="")</formula>
    </cfRule>
  </conditionalFormatting>
  <printOptions horizontalCentered="1"/>
  <pageMargins left="3.937007874015748E-2" right="3.937007874015748E-2" top="0.78740157480314965" bottom="0.59055118110236227" header="0.31496062992125984" footer="0.31496062992125984"/>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xr:uid="{3999BF4D-BE84-4059-926A-FEE38F0D737B}">
          <x14:formula1>
            <xm:f>引用リスト!$F$3:$F$12</xm:f>
          </x14:formula1>
          <xm:sqref>J16:W16</xm:sqref>
        </x14:dataValidation>
        <x14:dataValidation type="list" allowBlank="1" showInputMessage="1" xr:uid="{2DE43C40-23BC-4B47-8CD1-8907CB2E6E2F}">
          <x14:formula1>
            <xm:f>引用リスト!$B$2:$B$9</xm:f>
          </x14:formula1>
          <xm:sqref>J19:L20</xm:sqref>
        </x14:dataValidation>
        <x14:dataValidation type="list" allowBlank="1" showInputMessage="1" xr:uid="{6A345BEC-61A8-46B1-8556-ED877E0927B0}">
          <x14:formula1>
            <xm:f>引用リスト!$A$2:$A$7</xm:f>
          </x14:formula1>
          <xm:sqref>Q5:W5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Q42"/>
  <sheetViews>
    <sheetView zoomScaleNormal="100" workbookViewId="0">
      <selection activeCell="D26" sqref="D26"/>
    </sheetView>
  </sheetViews>
  <sheetFormatPr defaultRowHeight="13.5"/>
  <cols>
    <col min="1" max="1" width="19.25" bestFit="1" customWidth="1"/>
    <col min="2" max="2" width="20.5" bestFit="1" customWidth="1"/>
    <col min="3" max="3" width="9.5" bestFit="1" customWidth="1"/>
    <col min="4" max="4" width="10.5" bestFit="1" customWidth="1"/>
    <col min="5" max="5" width="28.5" bestFit="1" customWidth="1"/>
    <col min="6" max="6" width="25.625" bestFit="1" customWidth="1"/>
    <col min="7" max="9" width="9.375" bestFit="1" customWidth="1"/>
    <col min="10" max="14" width="9" bestFit="1" customWidth="1"/>
    <col min="15" max="15" width="11.625" bestFit="1" customWidth="1"/>
    <col min="16" max="16" width="11.875" bestFit="1" customWidth="1"/>
  </cols>
  <sheetData>
    <row r="1" spans="1:17">
      <c r="A1" s="4" t="s">
        <v>28</v>
      </c>
      <c r="B1" s="1" t="s">
        <v>37</v>
      </c>
      <c r="C1" s="151" t="s">
        <v>48</v>
      </c>
      <c r="D1" s="151"/>
      <c r="E1" s="46" t="s">
        <v>74</v>
      </c>
      <c r="F1" s="151" t="s">
        <v>47</v>
      </c>
      <c r="G1" s="151"/>
      <c r="H1" s="151"/>
      <c r="I1" s="151"/>
      <c r="J1" s="151"/>
      <c r="K1" s="151"/>
      <c r="L1" s="151"/>
      <c r="M1" s="151"/>
      <c r="N1" s="152"/>
      <c r="O1" s="13" t="s">
        <v>69</v>
      </c>
      <c r="P1" s="18" t="s">
        <v>70</v>
      </c>
      <c r="Q1" s="18" t="s">
        <v>72</v>
      </c>
    </row>
    <row r="2" spans="1:17">
      <c r="A2" s="11">
        <v>45596</v>
      </c>
      <c r="B2" s="9" t="s">
        <v>44</v>
      </c>
      <c r="C2" s="9" t="s">
        <v>53</v>
      </c>
      <c r="D2" s="10">
        <v>43191</v>
      </c>
      <c r="E2" s="5" t="str">
        <f>IF(営業日自動!J17&lt;D2,C2,IF(営業日自動!J17&lt;D3,C3,IF(営業日自動!J17&lt;D4,C4,IF(営業日自動!J17&lt;D5,C5,IF(営業日自動!J17&lt;D6,C6,IF(営業日自動!J17&lt;D7,C7,IF(営業日自動!J17&lt;D8,C8,C9)))))))</f>
        <v>H29年度</v>
      </c>
      <c r="F2" s="1" t="s">
        <v>30</v>
      </c>
      <c r="G2" s="1" t="str">
        <f>C2</f>
        <v>H29年度</v>
      </c>
      <c r="H2" s="1" t="str">
        <f>C3</f>
        <v>H30年度</v>
      </c>
      <c r="I2" s="1" t="str">
        <f>C4</f>
        <v>H31年度</v>
      </c>
      <c r="J2" s="1" t="str">
        <f>C5</f>
        <v>R2年度</v>
      </c>
      <c r="K2" s="1" t="str">
        <f>C6</f>
        <v>R3年度</v>
      </c>
      <c r="L2" s="1" t="str">
        <f>C7</f>
        <v>R4年度</v>
      </c>
      <c r="M2" s="1" t="str">
        <f>C8</f>
        <v>R5年度</v>
      </c>
      <c r="N2" s="4" t="str">
        <f>C9</f>
        <v>R6年度</v>
      </c>
      <c r="O2" s="17">
        <v>45619</v>
      </c>
      <c r="P2" s="2">
        <v>1</v>
      </c>
      <c r="Q2" s="2">
        <v>2024</v>
      </c>
    </row>
    <row r="3" spans="1:17">
      <c r="A3" s="11">
        <f>A2-1</f>
        <v>45595</v>
      </c>
      <c r="B3" s="9" t="s">
        <v>43</v>
      </c>
      <c r="C3" s="9" t="s">
        <v>54</v>
      </c>
      <c r="D3" s="10">
        <v>43556</v>
      </c>
      <c r="E3" s="3"/>
      <c r="F3" s="9" t="s">
        <v>31</v>
      </c>
      <c r="G3" s="7">
        <v>1.5</v>
      </c>
      <c r="H3" s="7">
        <v>1.5</v>
      </c>
      <c r="I3" s="7">
        <v>1.5</v>
      </c>
      <c r="J3" s="7">
        <v>1.5</v>
      </c>
      <c r="K3" s="7">
        <v>1.3</v>
      </c>
      <c r="L3" s="7">
        <v>1.3</v>
      </c>
      <c r="M3" s="7">
        <v>1.3</v>
      </c>
      <c r="N3" s="14">
        <v>1.3</v>
      </c>
      <c r="O3" s="17">
        <v>45600</v>
      </c>
      <c r="P3" s="19">
        <v>2</v>
      </c>
      <c r="Q3" s="2">
        <v>2028</v>
      </c>
    </row>
    <row r="4" spans="1:17">
      <c r="A4" s="11">
        <f>A3-1</f>
        <v>45594</v>
      </c>
      <c r="B4" s="9" t="s">
        <v>42</v>
      </c>
      <c r="C4" s="9" t="s">
        <v>55</v>
      </c>
      <c r="D4" s="10">
        <v>43922</v>
      </c>
      <c r="E4" s="46" t="s">
        <v>75</v>
      </c>
      <c r="F4" s="9" t="s">
        <v>32</v>
      </c>
      <c r="G4" s="7">
        <v>1.8</v>
      </c>
      <c r="H4" s="7">
        <v>1.8</v>
      </c>
      <c r="I4" s="7">
        <v>1.8</v>
      </c>
      <c r="J4" s="7">
        <v>1.8</v>
      </c>
      <c r="K4" s="7">
        <v>1.6</v>
      </c>
      <c r="L4" s="7">
        <v>1.6</v>
      </c>
      <c r="M4" s="7">
        <v>1.6</v>
      </c>
      <c r="N4" s="14">
        <v>1.6</v>
      </c>
      <c r="O4" s="17">
        <v>45599</v>
      </c>
      <c r="P4" s="2">
        <v>3</v>
      </c>
      <c r="Q4" s="2">
        <v>2032</v>
      </c>
    </row>
    <row r="5" spans="1:17">
      <c r="A5" s="11">
        <f>A4-1</f>
        <v>45593</v>
      </c>
      <c r="B5" s="9" t="s">
        <v>41</v>
      </c>
      <c r="C5" s="9" t="s">
        <v>56</v>
      </c>
      <c r="D5" s="10">
        <v>44287</v>
      </c>
      <c r="E5" s="5" t="str">
        <f>IF(支払日固定!J17&lt;D2,C2,IF(支払日固定!J17&lt;D3,C3,IF(支払日固定!J17&lt;D4,C4,IF(支払日固定!J17&lt;D5,C5,IF(支払日固定!J17&lt;D6,C6,IF(支払日固定!J17&lt;D7,C7,IF(支払日固定!J17&lt;D8,C8,C9)))))))</f>
        <v>H29年度</v>
      </c>
      <c r="F5" s="9" t="s">
        <v>33</v>
      </c>
      <c r="G5" s="7">
        <v>1.5</v>
      </c>
      <c r="H5" s="7">
        <v>1.5</v>
      </c>
      <c r="I5" s="7">
        <v>1.5</v>
      </c>
      <c r="J5" s="7">
        <v>1.5</v>
      </c>
      <c r="K5" s="7">
        <v>1.3</v>
      </c>
      <c r="L5" s="7">
        <v>1.3</v>
      </c>
      <c r="M5" s="7">
        <v>1.3</v>
      </c>
      <c r="N5" s="14">
        <v>1.3</v>
      </c>
      <c r="O5" s="17">
        <v>45579</v>
      </c>
      <c r="P5" s="19">
        <v>4</v>
      </c>
      <c r="Q5" s="2">
        <v>2036</v>
      </c>
    </row>
    <row r="6" spans="1:17">
      <c r="A6" s="11">
        <f>A5-1</f>
        <v>45592</v>
      </c>
      <c r="B6" s="9" t="s">
        <v>40</v>
      </c>
      <c r="C6" s="9" t="s">
        <v>57</v>
      </c>
      <c r="D6" s="10">
        <v>44652</v>
      </c>
      <c r="E6" s="3"/>
      <c r="F6" s="9" t="s">
        <v>34</v>
      </c>
      <c r="G6" s="7">
        <v>1.8</v>
      </c>
      <c r="H6" s="7">
        <v>1.8</v>
      </c>
      <c r="I6" s="7">
        <v>1.8</v>
      </c>
      <c r="J6" s="7">
        <v>1.8</v>
      </c>
      <c r="K6" s="7">
        <v>1.6</v>
      </c>
      <c r="L6" s="7">
        <v>1.6</v>
      </c>
      <c r="M6" s="7">
        <v>1.6</v>
      </c>
      <c r="N6" s="14">
        <v>1.6</v>
      </c>
      <c r="O6" s="17">
        <v>45558</v>
      </c>
      <c r="P6" s="2">
        <v>5</v>
      </c>
      <c r="Q6" s="2">
        <v>2040</v>
      </c>
    </row>
    <row r="7" spans="1:17">
      <c r="A7" s="12" t="s">
        <v>29</v>
      </c>
      <c r="B7" s="9" t="s">
        <v>39</v>
      </c>
      <c r="C7" s="9" t="s">
        <v>58</v>
      </c>
      <c r="D7" s="10">
        <v>45017</v>
      </c>
      <c r="E7" s="46" t="s">
        <v>76</v>
      </c>
      <c r="F7" s="9" t="s">
        <v>35</v>
      </c>
      <c r="G7" s="7">
        <v>1.7</v>
      </c>
      <c r="H7" s="7">
        <v>1.7</v>
      </c>
      <c r="I7" s="7">
        <v>1.7</v>
      </c>
      <c r="J7" s="7">
        <v>1.7</v>
      </c>
      <c r="K7" s="7">
        <v>1.7</v>
      </c>
      <c r="L7" s="7">
        <v>1.7</v>
      </c>
      <c r="M7" s="7">
        <v>1.7</v>
      </c>
      <c r="N7" s="14">
        <v>1.7</v>
      </c>
      <c r="O7" s="17">
        <v>45557</v>
      </c>
      <c r="P7" s="19">
        <v>6</v>
      </c>
      <c r="Q7" s="2">
        <v>2044</v>
      </c>
    </row>
    <row r="8" spans="1:17">
      <c r="B8" s="9" t="s">
        <v>38</v>
      </c>
      <c r="C8" s="9" t="s">
        <v>59</v>
      </c>
      <c r="D8" s="10">
        <v>45383</v>
      </c>
      <c r="E8" s="5" t="str">
        <f>IF(手入力!J17&lt;D2,C2,IF(手入力!J17&lt;D3,C3,IF(手入力!J17&lt;D4,C4,IF(手入力!J17&lt;D5,C5,IF(手入力!J17&lt;D6,C6,IF(手入力!J17&lt;D7,C7,IF(手入力!J17&lt;D8,C8,C9)))))))</f>
        <v>H29年度</v>
      </c>
      <c r="F8" s="9" t="s">
        <v>36</v>
      </c>
      <c r="G8" s="8">
        <v>2</v>
      </c>
      <c r="H8" s="8">
        <v>2</v>
      </c>
      <c r="I8" s="8">
        <v>2</v>
      </c>
      <c r="J8" s="8">
        <v>2</v>
      </c>
      <c r="K8" s="8">
        <v>2</v>
      </c>
      <c r="L8" s="8">
        <v>2</v>
      </c>
      <c r="M8" s="8">
        <v>2</v>
      </c>
      <c r="N8" s="15">
        <v>2</v>
      </c>
      <c r="O8" s="17">
        <v>45551</v>
      </c>
      <c r="P8" s="2">
        <v>7</v>
      </c>
      <c r="Q8" s="2">
        <v>2048</v>
      </c>
    </row>
    <row r="9" spans="1:17">
      <c r="B9" s="9" t="s">
        <v>63</v>
      </c>
      <c r="C9" s="9" t="s">
        <v>60</v>
      </c>
      <c r="D9" s="10">
        <v>45748</v>
      </c>
      <c r="E9" s="3"/>
      <c r="F9" s="9" t="s">
        <v>49</v>
      </c>
      <c r="G9" s="9" t="s">
        <v>61</v>
      </c>
      <c r="H9" s="9" t="s">
        <v>62</v>
      </c>
      <c r="I9" s="9" t="s">
        <v>62</v>
      </c>
      <c r="J9" s="9" t="s">
        <v>62</v>
      </c>
      <c r="K9" s="9" t="s">
        <v>62</v>
      </c>
      <c r="L9" s="9" t="s">
        <v>62</v>
      </c>
      <c r="M9" s="9" t="s">
        <v>62</v>
      </c>
      <c r="N9" s="16" t="s">
        <v>62</v>
      </c>
      <c r="O9" s="17">
        <v>45516</v>
      </c>
      <c r="P9" s="19">
        <v>8</v>
      </c>
      <c r="Q9" s="2">
        <v>2052</v>
      </c>
    </row>
    <row r="10" spans="1:17">
      <c r="F10" s="9" t="s">
        <v>50</v>
      </c>
      <c r="G10" s="9" t="s">
        <v>61</v>
      </c>
      <c r="H10" s="9" t="s">
        <v>62</v>
      </c>
      <c r="I10" s="9" t="s">
        <v>62</v>
      </c>
      <c r="J10" s="9" t="s">
        <v>62</v>
      </c>
      <c r="K10" s="9" t="s">
        <v>62</v>
      </c>
      <c r="L10" s="9" t="s">
        <v>62</v>
      </c>
      <c r="M10" s="9" t="s">
        <v>62</v>
      </c>
      <c r="N10" s="16" t="s">
        <v>62</v>
      </c>
      <c r="O10" s="17">
        <v>45515</v>
      </c>
      <c r="P10" s="2">
        <v>9</v>
      </c>
      <c r="Q10" s="2">
        <v>2056</v>
      </c>
    </row>
    <row r="11" spans="1:17">
      <c r="F11" s="9" t="s">
        <v>51</v>
      </c>
      <c r="G11" s="9" t="s">
        <v>61</v>
      </c>
      <c r="H11" s="9" t="s">
        <v>62</v>
      </c>
      <c r="I11" s="9" t="s">
        <v>62</v>
      </c>
      <c r="J11" s="9" t="s">
        <v>62</v>
      </c>
      <c r="K11" s="9" t="s">
        <v>62</v>
      </c>
      <c r="L11" s="9" t="s">
        <v>62</v>
      </c>
      <c r="M11" s="9" t="s">
        <v>62</v>
      </c>
      <c r="N11" s="16" t="s">
        <v>62</v>
      </c>
      <c r="O11" s="17">
        <v>45488</v>
      </c>
      <c r="P11" s="19">
        <v>10</v>
      </c>
      <c r="Q11" s="2">
        <v>2060</v>
      </c>
    </row>
    <row r="12" spans="1:17">
      <c r="F12" s="9" t="s">
        <v>52</v>
      </c>
      <c r="G12" s="9" t="s">
        <v>61</v>
      </c>
      <c r="H12" s="9" t="s">
        <v>62</v>
      </c>
      <c r="I12" s="9" t="s">
        <v>62</v>
      </c>
      <c r="J12" s="9" t="s">
        <v>62</v>
      </c>
      <c r="K12" s="9" t="s">
        <v>62</v>
      </c>
      <c r="L12" s="9" t="s">
        <v>62</v>
      </c>
      <c r="M12" s="9" t="s">
        <v>62</v>
      </c>
      <c r="N12" s="16" t="s">
        <v>62</v>
      </c>
      <c r="O12" s="17">
        <v>45418</v>
      </c>
      <c r="P12" s="2">
        <v>11</v>
      </c>
      <c r="Q12" s="2">
        <v>2064</v>
      </c>
    </row>
    <row r="13" spans="1:17">
      <c r="O13" s="17">
        <v>45417</v>
      </c>
      <c r="P13" s="19">
        <v>12</v>
      </c>
      <c r="Q13" s="2">
        <v>2068</v>
      </c>
    </row>
    <row r="14" spans="1:17">
      <c r="O14" s="17">
        <v>45416</v>
      </c>
      <c r="P14" s="2">
        <v>13</v>
      </c>
      <c r="Q14" s="2">
        <v>2072</v>
      </c>
    </row>
    <row r="15" spans="1:17">
      <c r="F15" s="6"/>
      <c r="O15" s="17">
        <v>45415</v>
      </c>
      <c r="P15" s="19">
        <v>14</v>
      </c>
      <c r="Q15" s="2">
        <v>2076</v>
      </c>
    </row>
    <row r="16" spans="1:17">
      <c r="O16" s="17">
        <v>45411</v>
      </c>
      <c r="P16" s="2">
        <v>15</v>
      </c>
      <c r="Q16" s="2">
        <v>2080</v>
      </c>
    </row>
    <row r="17" spans="15:16">
      <c r="O17" s="17">
        <v>45371</v>
      </c>
      <c r="P17" s="19">
        <v>16</v>
      </c>
    </row>
    <row r="18" spans="15:16">
      <c r="O18" s="17">
        <v>45345</v>
      </c>
      <c r="P18" s="2">
        <v>17</v>
      </c>
    </row>
    <row r="19" spans="15:16">
      <c r="O19" s="17">
        <v>45334</v>
      </c>
      <c r="P19" s="19">
        <v>18</v>
      </c>
    </row>
    <row r="20" spans="15:16">
      <c r="O20" s="17">
        <v>45333</v>
      </c>
      <c r="P20" s="2">
        <v>19</v>
      </c>
    </row>
    <row r="21" spans="15:16">
      <c r="O21" s="17">
        <v>45299</v>
      </c>
      <c r="P21" s="19">
        <v>20</v>
      </c>
    </row>
    <row r="22" spans="15:16">
      <c r="O22" s="17">
        <v>45294</v>
      </c>
      <c r="P22" s="41">
        <v>21</v>
      </c>
    </row>
    <row r="23" spans="15:16">
      <c r="O23" s="17">
        <v>45293</v>
      </c>
      <c r="P23" s="42">
        <v>22</v>
      </c>
    </row>
    <row r="24" spans="15:16">
      <c r="O24" s="17">
        <v>45292</v>
      </c>
      <c r="P24" s="41">
        <v>23</v>
      </c>
    </row>
    <row r="25" spans="15:16">
      <c r="O25" s="17">
        <v>45253</v>
      </c>
      <c r="P25" s="42">
        <v>24</v>
      </c>
    </row>
    <row r="26" spans="15:16">
      <c r="O26" s="17">
        <v>45233</v>
      </c>
      <c r="P26" s="41">
        <v>25</v>
      </c>
    </row>
    <row r="27" spans="15:16">
      <c r="O27" s="17">
        <v>45208</v>
      </c>
      <c r="P27" s="42">
        <v>26</v>
      </c>
    </row>
    <row r="28" spans="15:16">
      <c r="O28" s="17">
        <v>45192</v>
      </c>
      <c r="P28" s="41">
        <v>27</v>
      </c>
    </row>
    <row r="29" spans="15:16">
      <c r="O29" s="17">
        <v>45187</v>
      </c>
      <c r="P29" s="42">
        <v>28</v>
      </c>
    </row>
    <row r="30" spans="15:16">
      <c r="O30" s="17">
        <v>45149</v>
      </c>
      <c r="P30" s="41">
        <v>29</v>
      </c>
    </row>
    <row r="31" spans="15:16">
      <c r="O31" s="17">
        <v>45124</v>
      </c>
      <c r="P31" s="42">
        <v>30</v>
      </c>
    </row>
    <row r="32" spans="15:16">
      <c r="O32" s="17">
        <v>45051</v>
      </c>
      <c r="P32" s="41">
        <v>31</v>
      </c>
    </row>
    <row r="33" spans="15:15">
      <c r="O33" s="17">
        <v>45050</v>
      </c>
    </row>
    <row r="34" spans="15:15">
      <c r="O34" s="17">
        <v>45049</v>
      </c>
    </row>
    <row r="35" spans="15:15">
      <c r="O35" s="17">
        <v>45045</v>
      </c>
    </row>
    <row r="36" spans="15:15">
      <c r="O36" s="17">
        <v>45006</v>
      </c>
    </row>
    <row r="37" spans="15:15">
      <c r="O37" s="17">
        <v>44980</v>
      </c>
    </row>
    <row r="38" spans="15:15">
      <c r="O38" s="17">
        <v>44968</v>
      </c>
    </row>
    <row r="39" spans="15:15">
      <c r="O39" s="17">
        <v>44935</v>
      </c>
    </row>
    <row r="40" spans="15:15">
      <c r="O40" s="17">
        <v>44929</v>
      </c>
    </row>
    <row r="41" spans="15:15">
      <c r="O41" s="17">
        <v>44928</v>
      </c>
    </row>
    <row r="42" spans="15:15">
      <c r="O42" s="17">
        <v>44927</v>
      </c>
    </row>
  </sheetData>
  <sheetProtection selectLockedCells="1"/>
  <mergeCells count="2">
    <mergeCell ref="C1:D1"/>
    <mergeCell ref="F1:N1"/>
  </mergeCells>
  <phoneticPr fontId="5"/>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p I V e W Q 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K S F X 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k h V 5 Z K I p H u A 4 A A A A R A A A A E w A c A E Z v c m 1 1 b G F z L 1 N l Y 3 R p b 2 4 x L m 0 g o h g A K K A U A A A A A A A A A A A A A A A A A A A A A A A A A A A A K 0 5 N L s n M z 1 M I h t C G 1 g B Q S w E C L Q A U A A I A C A C k h V 5 Z B u E H 1 a g A A A D 5 A A A A E g A A A A A A A A A A A A A A A A A A A A A A Q 2 9 u Z m l n L 1 B h Y 2 t h Z 2 U u e G 1 s U E s B A i 0 A F A A C A A g A p I V e W Q / K 6 a u k A A A A 6 Q A A A B M A A A A A A A A A A A A A A A A A 9 A A A A F t D b 2 5 0 Z W 5 0 X 1 R 5 c G V z X S 5 4 b W x Q S w E C L Q A U A A I A C A C k h V 5 Z 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a 5 A i M H L 7 X 0 q U 6 N w 9 / e K U c w A A A A A C A A A A A A A D Z g A A w A A A A B A A A A A u B p W 5 W S 4 j D k S B 1 b J j N R d K A A A A A A S A A A C g A A A A E A A A A D Y j v t T h N q W j Q N O z u C M C 0 B F Q A A A A Y c c k p W j G D U J N 9 R 3 v P M K / W h W X U b T A d V k Q K C y G j m 6 e N k 4 e h X m 0 8 x l g p 2 v n w I s Y 2 C Y S s O G n J U t W u s p W E + A M s o I e v z V M G a X I D I j B z I Y k i h h Z S 1 o U A A A A X D f o s A H F O v 1 Q W o C u P d n x R S L b f F k = < / D a t a M a s h u p > 
</file>

<file path=customXml/itemProps1.xml><?xml version="1.0" encoding="utf-8"?>
<ds:datastoreItem xmlns:ds="http://schemas.openxmlformats.org/officeDocument/2006/customXml" ds:itemID="{49173A9D-AED5-4307-9E19-C90BE180C9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Pages>0</Pages>
  <Words>0</Words>
  <Characters>0</Characters>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営業日自動</vt:lpstr>
      <vt:lpstr>支払日固定</vt:lpstr>
      <vt:lpstr>手入力</vt:lpstr>
      <vt:lpstr>引用リスト</vt:lpstr>
      <vt:lpstr>営業日自動!Print_Area</vt:lpstr>
      <vt:lpstr>支払日固定!Print_Area</vt:lpstr>
      <vt:lpstr>手入力!Print_Area</vt:lpstr>
    </vt:vector>
  </TitlesOfParts>
  <Manager/>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2024-11-05T05:23:25Z</cp:lastPrinted>
  <dcterms:created xsi:type="dcterms:W3CDTF">2006-04-10T23:41:25Z</dcterms:created>
  <dcterms:modified xsi:type="dcterms:W3CDTF">2024-11-07T07:10:32Z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ies>
</file>